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5" activeTab="12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4.5" sheetId="12" r:id="rId12"/>
    <sheet name="3.3" sheetId="13" r:id="rId13"/>
    <sheet name="4.1" sheetId="14" r:id="rId14"/>
    <sheet name="4.2" sheetId="15" r:id="rId15"/>
    <sheet name="4.3" sheetId="16" r:id="rId16"/>
    <sheet name="4.4" sheetId="17" r:id="rId17"/>
    <sheet name="5.1" sheetId="18" r:id="rId18"/>
    <sheet name="5.2" sheetId="19" r:id="rId19"/>
    <sheet name="6.1" sheetId="20" r:id="rId20"/>
    <sheet name="6.2" sheetId="21" r:id="rId21"/>
    <sheet name="6.3" sheetId="22" r:id="rId22"/>
    <sheet name="6.4" sheetId="23" r:id="rId23"/>
    <sheet name="6.5" sheetId="24" r:id="rId24"/>
  </sheets>
  <definedNames>
    <definedName name="_xlnm.Print_Area" localSheetId="5">'2.1'!$B$2:$G$30</definedName>
  </definedNames>
  <calcPr fullCalcOnLoad="1"/>
</workbook>
</file>

<file path=xl/sharedStrings.xml><?xml version="1.0" encoding="utf-8"?>
<sst xmlns="http://schemas.openxmlformats.org/spreadsheetml/2006/main" count="479" uniqueCount="142">
  <si>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</si>
  <si>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</si>
  <si>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</si>
  <si>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</si>
  <si>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</si>
  <si>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</si>
  <si>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</si>
  <si>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</si>
  <si>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</si>
  <si>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Формула расчета</t>
  </si>
  <si>
    <t>Показатель</t>
  </si>
  <si>
    <t>Наименование поселения</t>
  </si>
  <si>
    <t>Г - объем доходов бюджета (утверждено)</t>
  </si>
  <si>
    <t>Д-объем безвозмездных поступлений в бюджет муниципального образования (утверждено)</t>
  </si>
  <si>
    <t>Отношение дефицита бюджета муниципального образования к утвержденному общему объему доходов бюджета муниципального   образования   без   учета утвержденного  объема  безвозмездных поступлений и (или) поступлений налоговых доходов по дополнительным нормативам отчислений</t>
  </si>
  <si>
    <t>Отношение объема муниципального долга к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</si>
  <si>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А – объем муниципального долга муниципального образования</t>
  </si>
  <si>
    <t xml:space="preserve">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</si>
  <si>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t>Р=А/(Б+В)</t>
  </si>
  <si>
    <t xml:space="preserve">Отношение расходов на обслуживание муниципального долга к расходам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</si>
  <si>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Р=А/(Б-В)</t>
  </si>
  <si>
    <t>А – объем расходов бюджета муниципального образования, направленный на обслуживание муниципального долга, за отчетный период</t>
  </si>
  <si>
    <t>Б – объем расходов бюджета муниципального образования</t>
  </si>
  <si>
    <t>В – объем расходов бюджета муниципального образования, произведенных за счет субвенций из краевого бюджета, за отчетный период;</t>
  </si>
  <si>
    <t>Р=А/Б</t>
  </si>
  <si>
    <t>А – объем расходов на содержание органов местного самоуправления муниципального образования в отчетном периоде</t>
  </si>
  <si>
    <t>Б – утвержденный в установленном порядке норматив формирования расходов на содержание органов местного самоуправления муниципального образования</t>
  </si>
  <si>
    <t>Р=А/Б*100</t>
  </si>
  <si>
    <t xml:space="preserve">Отношение объема просроченной кредиторской задолженности бюджета муниципального образования к расходам бюджета </t>
  </si>
  <si>
    <t>Р=А/(В-Г)*100</t>
  </si>
  <si>
    <t>А – объем просроченной кредиторской задолженности по расходам бюджета муниципального образования</t>
  </si>
  <si>
    <t>В – объем расходов бюджета муниципального образования</t>
  </si>
  <si>
    <t>Г – объем расходов бюджета муниципального образования, осуществляемых за счет субвенций, предоставляемых из бюджетов бюджетной системы</t>
  </si>
  <si>
    <t xml:space="preserve">Динамика удельного веса дебиторской задолженности к общему объему расходов бюджета </t>
  </si>
  <si>
    <t xml:space="preserve">Р=(А/Б)/(В/Г), </t>
  </si>
  <si>
    <t>А – дебиторская задолженность бюджета муниципального образования на конец отчетного периода</t>
  </si>
  <si>
    <t>Б – общий объем расходов бюджета муниципального образования в отчетном периоде;</t>
  </si>
  <si>
    <t>В – дебиторская задолженность бюджета муниципального образования на конец года, предшествующего отчетному</t>
  </si>
  <si>
    <t>Г – общий объем расходов бюджета муниципального образования за год, предшествующий отчетному</t>
  </si>
  <si>
    <t>Динамика недоимки по налоговым доходам, подлежащим зачислению в местный бюджет</t>
  </si>
  <si>
    <t>А – объем недоимки по налоговым доходам, подлежащим зачислению в местный бюджет, на начало отчетного периода</t>
  </si>
  <si>
    <t>Б – объем недоимки по налоговым доходам, подлежащим зачислению в местный бюджет, на конец отчетного периода</t>
  </si>
  <si>
    <t>Отношение фактического исполнения расходов бюджета муниципального образования к уточненным плановым показателям расходов муниципального образования</t>
  </si>
  <si>
    <t>А – кассовые расходы муниципального образования за отчетный период</t>
  </si>
  <si>
    <t>Б – уточненный план расходов муниципального образования на год;</t>
  </si>
  <si>
    <t>Удельный вес расходов бюджета муниципального образования, формируемых в рамках программ</t>
  </si>
  <si>
    <t>Р=(А-Б)/(В-С)*100</t>
  </si>
  <si>
    <t>А – объем расходов местного бюджета на реализацию программ (ведомственных, долгосрочных целевых программ, иных программ)</t>
  </si>
  <si>
    <t>Б – объем расходов местного бюджета на реализацию программ, осуществляемых за счет субвенций, предоставляемых из бюджетов бюджетной системы Российской Федерации;</t>
  </si>
  <si>
    <t>С – объем расходов бюджета, осуществляемых за счет субвенций, предоставляемых из бюджетов бюджетной системы Российской Федерации</t>
  </si>
  <si>
    <t>Доля расходов местного бюджета на содержание органов местного самоуправления муниципального образования к общему объему расходов бюджета муниципального образования без переданных полномочий</t>
  </si>
  <si>
    <t xml:space="preserve">Р=А/Б*100 </t>
  </si>
  <si>
    <t>А – объем расходов местного бюджета на содержание органов местного самоуправления муниципального образования</t>
  </si>
  <si>
    <t>Б – расходы бюджета муниципального образования без переданных полномочий</t>
  </si>
  <si>
    <t>А – объем доходов бюджета муниципального образования за отчетный период</t>
  </si>
  <si>
    <t>Отклонение кассовых расходов в 4 квартале от среднего объема кассовых расходов за 1-3 кварталы отчетного года (равномерность исполнения бюджета)</t>
  </si>
  <si>
    <t>Р=А4/(А3+А2+А1)/3)</t>
  </si>
  <si>
    <t>А2 – объем расходов бюджета муниципального образования во втором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</si>
  <si>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А1 – объем расходов бюджета муниципального образования в первом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</si>
  <si>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А3 – объем расходов бюджета муниципального образования в третьем квартале отчетного финансового года соответственно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</si>
  <si>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А4 – объем расходов бюджета муниципального образования в четвертом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</si>
  <si>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</si>
  <si>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выполняется/не выполняется</t>
  </si>
  <si>
    <t>Реквизиты докумета, регламентирующего порядок проведения публичных слушаний по проекту бюджета и отчету об исполнении бюджета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</si>
  <si>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</si>
  <si>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</si>
  <si>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Р=1-А/12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</si>
  <si>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</si>
  <si>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Интернет-адрес, на котором размещено решение о местном бюджете</t>
  </si>
  <si>
    <t>Итого</t>
  </si>
  <si>
    <t>доходы</t>
  </si>
  <si>
    <t>А</t>
  </si>
  <si>
    <t>Б</t>
  </si>
  <si>
    <t>Б – утвержденный на отчетный год объем доходов бюджета муниципального образования (по состоянию на 1 января отчетного периода)</t>
  </si>
  <si>
    <t>выполняется</t>
  </si>
  <si>
    <t>А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отчетный период;</t>
  </si>
  <si>
    <t>Б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аналогичный период года, предшествующего отчетному;</t>
  </si>
  <si>
    <t xml:space="preserve">Динамика налоговых и неналоговых доходов доходов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</t>
  </si>
  <si>
    <t>Р=Б/А*100</t>
  </si>
  <si>
    <t xml:space="preserve">Отношение  дотации на выравнивание 
 бюджетной обеспеченности к общему объему налоговых и неналоговых доходов бюджета муниципального образования
</t>
  </si>
  <si>
    <t>Исполнение бюджета муниципального образования по доходам без учета безвозмездных поступлений  к первоначально утвержденному уровню</t>
  </si>
  <si>
    <t xml:space="preserve">Отношение и расходов на содержание органов местного самоуправления муниципального образования к установленному нормативу формирования данных расходов в отчетном периоде </t>
  </si>
  <si>
    <t>Объем полученной дотации</t>
  </si>
  <si>
    <t>Общий объем налоговых и неналоговых доходов</t>
  </si>
  <si>
    <t>объем расходов местного бюджета, осуществляемых за счет субвенций</t>
  </si>
  <si>
    <t>межбюджетных трансфертов в связи с передачей полномочий между органами местного самоуправления муниципальных районов и поселений</t>
  </si>
  <si>
    <t>обслуживание муниципального долга</t>
  </si>
  <si>
    <t>Б – объем доходов бюджета муниципального образования (Утверждено);</t>
  </si>
  <si>
    <t>В – объем безвозмездных поступлений в бюджет муниципального образования (Утверждено);</t>
  </si>
  <si>
    <t>не выполняется</t>
  </si>
  <si>
    <t>А-размер дефицита бюджета  (факт)</t>
  </si>
  <si>
    <t>В-объем снижения остатков на счетах бюджета  (факт)</t>
  </si>
  <si>
    <t>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</si>
  <si>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Снижение финансовой зависимости местного бюджета от бюджетов других уровней бюджетной системы Российской Федерации</t>
  </si>
  <si>
    <t>Доля бюджетных инвестиций в общем объеме расходов местного бюджета</t>
  </si>
  <si>
    <t>А-объем расходов местного бюджета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 за исключением расходов, производимых за счет межбюджетных трансфертов из бюджетов бюджетной системы Российской Федерации, на бюджетные инвестиции;</t>
  </si>
  <si>
    <t>Б – объем субсидий, предоставляемых местным бюджетам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</si>
  <si>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В – общий объем расходов местного бюджета</t>
  </si>
  <si>
    <t>Г – объем расходов местного бюджета, осуществляемых за счет субвенций, предоставляемых из бюджетов бюджетной системы Российской Федерации</t>
  </si>
  <si>
    <t>Р = (A + Б) / (B – Г) x 100</t>
  </si>
  <si>
    <t>Наличие ежегодной оценки</t>
  </si>
  <si>
    <t>Наличие результатов ежегодной оценки эффективности налоговых льгот и ставок местных налогов, установленных представительными органами муниципальных образований (городских округов, поселений) в соответствии с установленным порядком</t>
  </si>
  <si>
    <t>Б – объем межбюджетных трансфертов, поступивших в бюджет муниципального образования в отчетном периоде</t>
  </si>
  <si>
    <t xml:space="preserve">В - объем субвенций, поступивших в бюджет муниципального образования в отчетном периоде </t>
  </si>
  <si>
    <t>Г – объем доходов бюджета муниципального образования за год, предшествующий отчетному периоду</t>
  </si>
  <si>
    <t>Д – объем межбюджетных трансфертов, поступивших в бюджет муниципального образования за год, предшествующий отчетному периоду</t>
  </si>
  <si>
    <t>Е - объем субвенций, поступивших в бюджет муниципального образования за год, предшествующий отчетному периоду</t>
  </si>
  <si>
    <t>Р=(А-В)/(Г-Д)</t>
  </si>
  <si>
    <t xml:space="preserve">Р=А/(Б-В), </t>
  </si>
  <si>
    <t>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</si>
  <si>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А – объем муниципальных заимствований, привлеченных в отчетном периоде (утверждено)</t>
  </si>
  <si>
    <t>Б – сумма, направленная в отчетном периоде на финансирование дефицита бюджета муниципального образования (утверждено);</t>
  </si>
  <si>
    <t>В – сумма, направленная в отчетном периоде на погашение долговых обязательств бюджета муниципального образования (утверждено);</t>
  </si>
  <si>
    <t xml:space="preserve">Р=((Б-В)/А)/((Д-Е)/Г)*100, </t>
  </si>
  <si>
    <t>Интернет-адрес, на котором размещены решение, ежеквартальные отчеты об исполнении бюджета</t>
  </si>
  <si>
    <t>Интернет-адрес, на котором размещена соответствующая информация</t>
  </si>
  <si>
    <t>Дата проведения публичных слушаний по проекту бюджета на 2016 год</t>
  </si>
  <si>
    <t>Дата проведения публичных слушаний по годовому отчету об исполнении бюджета за 2014 год</t>
  </si>
  <si>
    <t>наличие</t>
  </si>
  <si>
    <t>№ 462 от 21.05.2009г.</t>
  </si>
  <si>
    <t>№ 45 от 11.05.2006г.</t>
  </si>
  <si>
    <t>№ 37 от 15.03.2006г.</t>
  </si>
  <si>
    <t>№ 6 от 03.11.2005</t>
  </si>
  <si>
    <t>№ 37 от 17.03.2006г.</t>
  </si>
  <si>
    <t>№41/1 от 16.03.2006</t>
  </si>
  <si>
    <t>№ 36 от 10.03.2006</t>
  </si>
  <si>
    <t>№33 от 16.03.2006г.</t>
  </si>
  <si>
    <t>№ 37 от 28.03.2006г.</t>
  </si>
  <si>
    <t>информация не представлена</t>
  </si>
  <si>
    <t>http://prim-ahtarsk.ru/economy72031.html</t>
  </si>
  <si>
    <t>нет актуальной версии</t>
  </si>
  <si>
    <t>страница не открывается</t>
  </si>
  <si>
    <t>http://admin-brinkovskogo-sp.ru/normativ-baza/1</t>
  </si>
  <si>
    <t>информация не предоставлена</t>
  </si>
  <si>
    <t>нет информации</t>
  </si>
  <si>
    <t xml:space="preserve">Количество нарушений, выявленных в ходе внешних контрольных мероприятий </t>
  </si>
  <si>
    <t>Р=А</t>
  </si>
  <si>
    <t xml:space="preserve">А - количество нарушений, выявленных в ходе внешних контрольных мероприятий </t>
  </si>
  <si>
    <t>Размещение на официальных сайтах органов местного самоуправления муниципального образования решения об исполнении местного бюджета и ежеквартальных отчетов об исполнении местного бюджета</t>
  </si>
  <si>
    <t xml:space="preserve">нет ежеквартальных отчетов </t>
  </si>
  <si>
    <t>нет годового решения об исполнении бюджета</t>
  </si>
  <si>
    <t>http://prim-ahtarsk.ru/economy7203624.html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</si>
</sst>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0.000000"/>
    <numFmt numFmtId="189" formatCode="[$-FC19]d\ mmmm\ yyyy\ &quot;г.&quot;"/>
  </numFmts>
  <fonts count="21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1" xfId="0" applyFill="1" applyBorder="1" applyAlignment="1">
      <alignment/>
    </xf>
    <xf numFmtId="0" fontId="0" fillId="4" borderId="10" xfId="0" applyFill="1" applyBorder="1" applyAlignment="1">
      <alignment wrapText="1"/>
    </xf>
    <xf numFmtId="0" fontId="0" fillId="22" borderId="10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85" fontId="0" fillId="0" borderId="10" xfId="0" applyNumberFormat="1" applyBorder="1" applyAlignment="1">
      <alignment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187" fontId="0" fillId="0" borderId="10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22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4" borderId="10" xfId="0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22" borderId="14" xfId="0" applyFill="1" applyBorder="1" applyAlignment="1">
      <alignment/>
    </xf>
    <xf numFmtId="0" fontId="2" fillId="0" borderId="10" xfId="42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4" borderId="0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187" fontId="0" fillId="0" borderId="13" xfId="0" applyNumberFormat="1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42" applyFont="1" applyBorder="1" applyAlignment="1" applyProtection="1">
      <alignment wrapText="1"/>
      <protection/>
    </xf>
    <xf numFmtId="0" fontId="0" fillId="0" borderId="10" xfId="42" applyFont="1" applyBorder="1" applyAlignment="1">
      <alignment horizontal="center" wrapText="1"/>
    </xf>
    <xf numFmtId="0" fontId="0" fillId="0" borderId="10" xfId="42" applyFont="1" applyBorder="1" applyAlignment="1">
      <alignment horizontal="left" wrapText="1"/>
    </xf>
    <xf numFmtId="187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87" fontId="0" fillId="0" borderId="13" xfId="0" applyNumberFormat="1" applyFont="1" applyFill="1" applyBorder="1" applyAlignment="1">
      <alignment/>
    </xf>
    <xf numFmtId="0" fontId="0" fillId="0" borderId="10" xfId="42" applyFont="1" applyBorder="1" applyAlignment="1" applyProtection="1">
      <alignment horizontal="center" wrapText="1"/>
      <protection/>
    </xf>
    <xf numFmtId="0" fontId="0" fillId="24" borderId="12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1" fillId="22" borderId="14" xfId="0" applyFont="1" applyFill="1" applyBorder="1" applyAlignment="1">
      <alignment horizontal="center" wrapText="1"/>
    </xf>
    <xf numFmtId="0" fontId="1" fillId="22" borderId="18" xfId="0" applyFont="1" applyFill="1" applyBorder="1" applyAlignment="1">
      <alignment horizontal="center" wrapText="1"/>
    </xf>
    <xf numFmtId="0" fontId="1" fillId="22" borderId="19" xfId="0" applyFont="1" applyFill="1" applyBorder="1" applyAlignment="1">
      <alignment horizontal="center" wrapText="1"/>
    </xf>
    <xf numFmtId="14" fontId="0" fillId="0" borderId="14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rim-ahtarsk.ru/economy72031.html" TargetMode="External" /><Relationship Id="rId2" Type="http://schemas.openxmlformats.org/officeDocument/2006/relationships/hyperlink" Target="http://adm-novopokrov.ru/index.php/&#1072;&#1076;&#1084;&#1080;&#1085;&#1080;&#1089;&#1090;&#1088;&#1072;&#1094;&#1080;&#1103;/&#1089;&#1090;&#1072;&#1090;&#1080;&#1089;&#1090;&#1080;&#1095;&#1077;&#1089;&#1082;&#1072;&#1103;-&#1080;&#1085;&#1092;&#1086;&#1088;&#1084;&#1072;&#1094;&#1080;&#1103;.html" TargetMode="Externa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F17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3.140625" style="0" customWidth="1"/>
    <col min="6" max="6" width="17.140625" style="0" customWidth="1"/>
  </cols>
  <sheetData>
    <row r="2" spans="2:6" ht="72" customHeight="1">
      <c r="B2" s="58" t="s">
        <v>14</v>
      </c>
      <c r="C2" s="59"/>
      <c r="D2" s="59"/>
      <c r="E2" s="59"/>
      <c r="F2" s="59"/>
    </row>
    <row r="3" ht="13.5" thickBot="1"/>
    <row r="4" spans="2:5" ht="13.5" thickBot="1">
      <c r="B4" s="2" t="s">
        <v>9</v>
      </c>
      <c r="C4" s="56" t="s">
        <v>107</v>
      </c>
      <c r="D4" s="56"/>
      <c r="E4" s="57"/>
    </row>
    <row r="6" spans="2:6" ht="87.75" customHeight="1">
      <c r="B6" s="3" t="s">
        <v>11</v>
      </c>
      <c r="C6" s="3" t="s">
        <v>90</v>
      </c>
      <c r="D6" s="3" t="s">
        <v>91</v>
      </c>
      <c r="E6" s="3" t="s">
        <v>12</v>
      </c>
      <c r="F6" s="3" t="s">
        <v>13</v>
      </c>
    </row>
    <row r="7" spans="2:6" ht="12.75">
      <c r="B7" s="4" t="s">
        <v>0</v>
      </c>
      <c r="C7" s="24">
        <v>1611.6</v>
      </c>
      <c r="D7" s="24">
        <v>0</v>
      </c>
      <c r="E7" s="35">
        <v>148017.8</v>
      </c>
      <c r="F7" s="35">
        <v>59837.1</v>
      </c>
    </row>
    <row r="8" spans="2:6" ht="12.75">
      <c r="B8" s="4" t="s">
        <v>1</v>
      </c>
      <c r="C8" s="22"/>
      <c r="D8" s="22"/>
      <c r="E8" s="7">
        <v>18133.5</v>
      </c>
      <c r="F8" s="7">
        <v>10591.5</v>
      </c>
    </row>
    <row r="9" spans="2:6" ht="12.75">
      <c r="B9" s="4" t="s">
        <v>2</v>
      </c>
      <c r="C9" s="22">
        <v>1281.7</v>
      </c>
      <c r="D9" s="22">
        <v>1281.7</v>
      </c>
      <c r="E9" s="7">
        <v>8759.2</v>
      </c>
      <c r="F9" s="7">
        <v>4189.3</v>
      </c>
    </row>
    <row r="10" spans="2:6" ht="12.75">
      <c r="B10" s="4" t="s">
        <v>3</v>
      </c>
      <c r="C10" s="22">
        <v>17641.9</v>
      </c>
      <c r="D10" s="22">
        <v>2141.9</v>
      </c>
      <c r="E10" s="7">
        <v>25769.3</v>
      </c>
      <c r="F10" s="7">
        <v>10050.9</v>
      </c>
    </row>
    <row r="11" spans="2:6" ht="12.75">
      <c r="B11" s="4" t="s">
        <v>4</v>
      </c>
      <c r="C11" s="22">
        <v>606.1</v>
      </c>
      <c r="D11" s="22">
        <v>606.1</v>
      </c>
      <c r="E11" s="7">
        <v>6248.6</v>
      </c>
      <c r="F11" s="7">
        <v>3035.1</v>
      </c>
    </row>
    <row r="12" spans="2:6" ht="12.75">
      <c r="B12" s="4" t="s">
        <v>5</v>
      </c>
      <c r="C12" s="22"/>
      <c r="D12" s="22"/>
      <c r="E12" s="7">
        <v>20564.4</v>
      </c>
      <c r="F12" s="7">
        <v>7441.6</v>
      </c>
    </row>
    <row r="13" spans="2:6" ht="12.75">
      <c r="B13" s="4" t="s">
        <v>6</v>
      </c>
      <c r="C13" s="22">
        <v>444.9</v>
      </c>
      <c r="D13" s="22">
        <v>444.9</v>
      </c>
      <c r="E13" s="7">
        <v>8795.9</v>
      </c>
      <c r="F13" s="7">
        <v>2254.6</v>
      </c>
    </row>
    <row r="14" spans="2:6" ht="12.75">
      <c r="B14" s="4" t="s">
        <v>7</v>
      </c>
      <c r="C14" s="22">
        <v>590.9</v>
      </c>
      <c r="D14" s="22">
        <v>590.9</v>
      </c>
      <c r="E14" s="7">
        <v>9177.1</v>
      </c>
      <c r="F14" s="7">
        <v>2873.2</v>
      </c>
    </row>
    <row r="15" spans="2:6" ht="12.75">
      <c r="B15" s="4" t="s">
        <v>8</v>
      </c>
      <c r="C15" s="22">
        <v>197.2</v>
      </c>
      <c r="D15" s="22">
        <v>197.2</v>
      </c>
      <c r="E15" s="7">
        <v>15578.7</v>
      </c>
      <c r="F15" s="7">
        <v>9784.5</v>
      </c>
    </row>
    <row r="16" spans="3:6" ht="12.75">
      <c r="C16" s="23"/>
      <c r="D16" s="23"/>
      <c r="E16" s="23"/>
      <c r="F16" s="23"/>
    </row>
    <row r="17" ht="12.75">
      <c r="B17" s="16"/>
    </row>
  </sheetData>
  <sheetProtection/>
  <mergeCells count="2">
    <mergeCell ref="C4:E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D18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20.140625" style="0" bestFit="1" customWidth="1"/>
    <col min="3" max="3" width="33.421875" style="0" customWidth="1"/>
    <col min="4" max="4" width="30.7109375" style="0" customWidth="1"/>
  </cols>
  <sheetData>
    <row r="2" spans="2:4" ht="46.5" customHeight="1">
      <c r="B2" s="58" t="s">
        <v>77</v>
      </c>
      <c r="C2" s="59"/>
      <c r="D2" s="59"/>
    </row>
    <row r="3" ht="13.5" thickBot="1"/>
    <row r="4" spans="2:4" ht="13.5" thickBot="1">
      <c r="B4" s="2" t="s">
        <v>9</v>
      </c>
      <c r="C4" s="56" t="s">
        <v>27</v>
      </c>
      <c r="D4" s="56"/>
    </row>
    <row r="6" spans="2:4" ht="141" customHeight="1">
      <c r="B6" s="3" t="s">
        <v>11</v>
      </c>
      <c r="C6" s="3" t="s">
        <v>75</v>
      </c>
      <c r="D6" s="3" t="s">
        <v>76</v>
      </c>
    </row>
    <row r="7" spans="2:4" ht="12.75">
      <c r="B7" s="4" t="s">
        <v>0</v>
      </c>
      <c r="C7" s="22">
        <v>93673.5</v>
      </c>
      <c r="D7" s="22">
        <v>95048.1</v>
      </c>
    </row>
    <row r="8" spans="2:4" ht="12.75">
      <c r="B8" s="4" t="s">
        <v>1</v>
      </c>
      <c r="C8" s="22">
        <v>8912.3</v>
      </c>
      <c r="D8" s="22">
        <v>7606.8</v>
      </c>
    </row>
    <row r="9" spans="2:4" ht="12.75">
      <c r="B9" s="4" t="s">
        <v>2</v>
      </c>
      <c r="C9" s="22">
        <v>5032.4</v>
      </c>
      <c r="D9" s="22">
        <v>5865.3</v>
      </c>
    </row>
    <row r="10" spans="2:4" ht="12.75">
      <c r="B10" s="4" t="s">
        <v>3</v>
      </c>
      <c r="C10" s="22">
        <v>17673.8</v>
      </c>
      <c r="D10" s="22">
        <v>17246.4</v>
      </c>
    </row>
    <row r="11" spans="2:4" ht="12.75">
      <c r="B11" s="4" t="s">
        <v>4</v>
      </c>
      <c r="C11" s="22">
        <v>4247.7</v>
      </c>
      <c r="D11" s="22">
        <v>5677.2</v>
      </c>
    </row>
    <row r="12" spans="2:4" ht="12.75">
      <c r="B12" s="4" t="s">
        <v>5</v>
      </c>
      <c r="C12" s="22">
        <v>14302.7</v>
      </c>
      <c r="D12" s="22">
        <v>14235</v>
      </c>
    </row>
    <row r="13" spans="2:4" ht="12.75">
      <c r="B13" s="4" t="s">
        <v>6</v>
      </c>
      <c r="C13" s="22">
        <v>7019.5</v>
      </c>
      <c r="D13" s="22">
        <v>7348.5</v>
      </c>
    </row>
    <row r="14" spans="2:4" ht="12.75">
      <c r="B14" s="4" t="s">
        <v>7</v>
      </c>
      <c r="C14" s="22">
        <v>6737.5</v>
      </c>
      <c r="D14" s="22">
        <v>5706.1</v>
      </c>
    </row>
    <row r="15" spans="2:4" ht="12.75">
      <c r="B15" s="4" t="s">
        <v>8</v>
      </c>
      <c r="C15" s="22">
        <v>6547.5</v>
      </c>
      <c r="D15" s="22">
        <v>7328.5</v>
      </c>
    </row>
    <row r="16" spans="3:4" s="16" customFormat="1" ht="12.75">
      <c r="C16" s="53"/>
      <c r="D16" s="53"/>
    </row>
    <row r="17" ht="12.75">
      <c r="D17" s="8"/>
    </row>
    <row r="18" ht="12.75">
      <c r="B18" s="16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D17"/>
  <sheetViews>
    <sheetView zoomScalePageLayoutView="0" workbookViewId="0" topLeftCell="B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</cols>
  <sheetData>
    <row r="2" spans="2:4" ht="30.75" customHeight="1">
      <c r="B2" s="58" t="s">
        <v>39</v>
      </c>
      <c r="C2" s="59"/>
      <c r="D2" s="59"/>
    </row>
    <row r="3" ht="13.5" thickBot="1"/>
    <row r="4" spans="2:4" ht="13.5" thickBot="1">
      <c r="B4" s="2" t="s">
        <v>9</v>
      </c>
      <c r="C4" s="56" t="s">
        <v>78</v>
      </c>
      <c r="D4" s="56"/>
    </row>
    <row r="6" spans="2:4" ht="75.75" customHeight="1">
      <c r="B6" s="3" t="s">
        <v>11</v>
      </c>
      <c r="C6" s="3" t="s">
        <v>40</v>
      </c>
      <c r="D6" s="3" t="s">
        <v>41</v>
      </c>
    </row>
    <row r="7" spans="2:4" ht="12.75">
      <c r="B7" s="4" t="s">
        <v>0</v>
      </c>
      <c r="C7" s="22">
        <v>16431</v>
      </c>
      <c r="D7" s="22">
        <v>21134</v>
      </c>
    </row>
    <row r="8" spans="2:4" ht="12.75">
      <c r="B8" s="4" t="s">
        <v>1</v>
      </c>
      <c r="C8" s="22">
        <v>982</v>
      </c>
      <c r="D8" s="22">
        <v>942</v>
      </c>
    </row>
    <row r="9" spans="2:4" ht="12.75">
      <c r="B9" s="4" t="s">
        <v>2</v>
      </c>
      <c r="C9" s="22">
        <v>465</v>
      </c>
      <c r="D9" s="22">
        <v>1039</v>
      </c>
    </row>
    <row r="10" spans="2:4" ht="12.75">
      <c r="B10" s="4" t="s">
        <v>3</v>
      </c>
      <c r="C10" s="22">
        <v>900</v>
      </c>
      <c r="D10" s="22">
        <v>1635</v>
      </c>
    </row>
    <row r="11" spans="2:4" ht="12.75">
      <c r="B11" s="4" t="s">
        <v>4</v>
      </c>
      <c r="C11" s="22">
        <v>480</v>
      </c>
      <c r="D11" s="22">
        <v>679</v>
      </c>
    </row>
    <row r="12" spans="2:4" ht="12.75">
      <c r="B12" s="4" t="s">
        <v>5</v>
      </c>
      <c r="C12" s="22">
        <v>1300</v>
      </c>
      <c r="D12" s="22">
        <v>1358</v>
      </c>
    </row>
    <row r="13" spans="2:4" ht="12.75">
      <c r="B13" s="4" t="s">
        <v>6</v>
      </c>
      <c r="C13" s="22">
        <v>1045</v>
      </c>
      <c r="D13" s="22">
        <v>1419</v>
      </c>
    </row>
    <row r="14" spans="2:4" ht="12.75">
      <c r="B14" s="4" t="s">
        <v>7</v>
      </c>
      <c r="C14" s="22">
        <v>2106</v>
      </c>
      <c r="D14" s="22">
        <v>2007</v>
      </c>
    </row>
    <row r="15" spans="2:4" ht="12.75">
      <c r="B15" s="4" t="s">
        <v>8</v>
      </c>
      <c r="C15" s="22">
        <v>446</v>
      </c>
      <c r="D15" s="22">
        <v>665</v>
      </c>
    </row>
    <row r="16" spans="3:4" s="16" customFormat="1" ht="12.75">
      <c r="C16" s="52"/>
      <c r="D16" s="52"/>
    </row>
    <row r="17" ht="12.75">
      <c r="B17" s="16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D17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0.8515625" style="0" customWidth="1"/>
  </cols>
  <sheetData>
    <row r="2" spans="2:4" ht="30.75" customHeight="1">
      <c r="B2" s="58" t="s">
        <v>135</v>
      </c>
      <c r="C2" s="59"/>
      <c r="D2" s="59"/>
    </row>
    <row r="3" ht="13.5" thickBot="1"/>
    <row r="4" spans="2:3" ht="13.5" thickBot="1">
      <c r="B4" s="2" t="s">
        <v>9</v>
      </c>
      <c r="C4" s="43" t="s">
        <v>136</v>
      </c>
    </row>
    <row r="6" spans="2:4" ht="75.75" customHeight="1">
      <c r="B6" s="3" t="s">
        <v>11</v>
      </c>
      <c r="C6" s="3" t="s">
        <v>137</v>
      </c>
      <c r="D6" s="3" t="s">
        <v>10</v>
      </c>
    </row>
    <row r="7" spans="2:4" ht="12.75">
      <c r="B7" s="4" t="s">
        <v>0</v>
      </c>
      <c r="C7" s="15">
        <v>2</v>
      </c>
      <c r="D7" s="10">
        <f>C7</f>
        <v>2</v>
      </c>
    </row>
    <row r="8" spans="2:4" ht="12.75">
      <c r="B8" s="4" t="s">
        <v>1</v>
      </c>
      <c r="C8" s="15">
        <v>0</v>
      </c>
      <c r="D8" s="10">
        <f aca="true" t="shared" si="0" ref="D8:D15">C8</f>
        <v>0</v>
      </c>
    </row>
    <row r="9" spans="2:4" ht="12.75">
      <c r="B9" s="4" t="s">
        <v>2</v>
      </c>
      <c r="C9" s="15">
        <v>0</v>
      </c>
      <c r="D9" s="10">
        <f t="shared" si="0"/>
        <v>0</v>
      </c>
    </row>
    <row r="10" spans="2:4" ht="12.75">
      <c r="B10" s="4" t="s">
        <v>3</v>
      </c>
      <c r="C10" s="15">
        <v>0</v>
      </c>
      <c r="D10" s="10">
        <f t="shared" si="0"/>
        <v>0</v>
      </c>
    </row>
    <row r="11" spans="2:4" ht="12.75">
      <c r="B11" s="4" t="s">
        <v>4</v>
      </c>
      <c r="C11" s="15">
        <v>1</v>
      </c>
      <c r="D11" s="10">
        <f t="shared" si="0"/>
        <v>1</v>
      </c>
    </row>
    <row r="12" spans="2:4" ht="12.75">
      <c r="B12" s="4" t="s">
        <v>5</v>
      </c>
      <c r="C12" s="15">
        <v>0</v>
      </c>
      <c r="D12" s="10">
        <f t="shared" si="0"/>
        <v>0</v>
      </c>
    </row>
    <row r="13" spans="2:4" ht="12.75">
      <c r="B13" s="4" t="s">
        <v>6</v>
      </c>
      <c r="C13" s="15">
        <v>0</v>
      </c>
      <c r="D13" s="10">
        <f t="shared" si="0"/>
        <v>0</v>
      </c>
    </row>
    <row r="14" spans="2:4" ht="12.75">
      <c r="B14" s="4" t="s">
        <v>7</v>
      </c>
      <c r="C14" s="15">
        <v>0</v>
      </c>
      <c r="D14" s="10">
        <f t="shared" si="0"/>
        <v>0</v>
      </c>
    </row>
    <row r="15" spans="2:4" ht="12.75">
      <c r="B15" s="4" t="s">
        <v>8</v>
      </c>
      <c r="C15" s="15">
        <v>0</v>
      </c>
      <c r="D15" s="10">
        <f t="shared" si="0"/>
        <v>0</v>
      </c>
    </row>
    <row r="17" spans="2:3" ht="12.75">
      <c r="B17" s="16"/>
      <c r="C17" s="16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C15"/>
  <sheetViews>
    <sheetView tabSelected="1" workbookViewId="0" topLeftCell="A1">
      <selection activeCell="F7" sqref="F7"/>
    </sheetView>
  </sheetViews>
  <sheetFormatPr defaultColWidth="9.140625" defaultRowHeight="12.75"/>
  <cols>
    <col min="2" max="2" width="20.140625" style="0" bestFit="1" customWidth="1"/>
    <col min="3" max="3" width="37.57421875" style="0" customWidth="1"/>
  </cols>
  <sheetData>
    <row r="2" spans="2:3" ht="95.25" customHeight="1">
      <c r="B2" s="58" t="s">
        <v>101</v>
      </c>
      <c r="C2" s="59"/>
    </row>
    <row r="3" ht="13.5" thickBot="1"/>
    <row r="4" spans="2:3" ht="13.5" thickBot="1">
      <c r="B4" s="2" t="s">
        <v>9</v>
      </c>
      <c r="C4" s="5" t="s">
        <v>62</v>
      </c>
    </row>
    <row r="6" spans="2:3" ht="96" customHeight="1">
      <c r="B6" s="3" t="s">
        <v>11</v>
      </c>
      <c r="C6" s="3" t="s">
        <v>100</v>
      </c>
    </row>
    <row r="7" spans="2:3" ht="12.75">
      <c r="B7" s="4" t="s">
        <v>0</v>
      </c>
      <c r="C7" s="9" t="s">
        <v>118</v>
      </c>
    </row>
    <row r="8" spans="2:3" ht="12.75">
      <c r="B8" s="4" t="s">
        <v>1</v>
      </c>
      <c r="C8" s="9" t="s">
        <v>118</v>
      </c>
    </row>
    <row r="9" spans="2:3" ht="12.75">
      <c r="B9" s="4" t="s">
        <v>2</v>
      </c>
      <c r="C9" s="9" t="s">
        <v>118</v>
      </c>
    </row>
    <row r="10" spans="2:3" ht="12.75">
      <c r="B10" s="4" t="s">
        <v>3</v>
      </c>
      <c r="C10" s="9" t="s">
        <v>118</v>
      </c>
    </row>
    <row r="11" spans="2:3" ht="12.75">
      <c r="B11" s="4" t="s">
        <v>4</v>
      </c>
      <c r="C11" s="9" t="s">
        <v>118</v>
      </c>
    </row>
    <row r="12" spans="2:3" ht="12.75">
      <c r="B12" s="4" t="s">
        <v>5</v>
      </c>
      <c r="C12" s="9" t="s">
        <v>118</v>
      </c>
    </row>
    <row r="13" spans="2:3" ht="12.75">
      <c r="B13" s="4" t="s">
        <v>6</v>
      </c>
      <c r="C13" s="9" t="s">
        <v>118</v>
      </c>
    </row>
    <row r="14" spans="2:3" ht="12.75">
      <c r="B14" s="4" t="s">
        <v>7</v>
      </c>
      <c r="C14" s="9" t="s">
        <v>118</v>
      </c>
    </row>
    <row r="15" spans="2:3" ht="12.75">
      <c r="B15" s="4" t="s">
        <v>8</v>
      </c>
      <c r="C15" s="9" t="s">
        <v>118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D16"/>
  <sheetViews>
    <sheetView zoomScalePageLayoutView="0" workbookViewId="0" topLeftCell="B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</cols>
  <sheetData>
    <row r="2" spans="2:4" ht="59.25" customHeight="1">
      <c r="B2" s="58" t="s">
        <v>42</v>
      </c>
      <c r="C2" s="59"/>
      <c r="D2" s="59"/>
    </row>
    <row r="3" ht="13.5" thickBot="1"/>
    <row r="4" spans="2:4" ht="13.5" thickBot="1">
      <c r="B4" s="2" t="s">
        <v>9</v>
      </c>
      <c r="C4" s="56" t="s">
        <v>24</v>
      </c>
      <c r="D4" s="56"/>
    </row>
    <row r="6" spans="2:4" ht="67.5" customHeight="1">
      <c r="B6" s="3" t="s">
        <v>11</v>
      </c>
      <c r="C6" s="3" t="s">
        <v>43</v>
      </c>
      <c r="D6" s="3" t="s">
        <v>44</v>
      </c>
    </row>
    <row r="7" spans="2:4" ht="12.75">
      <c r="B7" s="4" t="s">
        <v>0</v>
      </c>
      <c r="C7" s="7">
        <v>152591.2</v>
      </c>
      <c r="D7" s="7">
        <v>158637.7</v>
      </c>
    </row>
    <row r="8" spans="2:4" ht="12.75">
      <c r="B8" s="4" t="s">
        <v>1</v>
      </c>
      <c r="C8" s="7">
        <v>12589.6</v>
      </c>
      <c r="D8" s="7">
        <v>18059.1</v>
      </c>
    </row>
    <row r="9" spans="2:4" ht="12.75">
      <c r="B9" s="4" t="s">
        <v>2</v>
      </c>
      <c r="C9" s="7">
        <v>10288.6</v>
      </c>
      <c r="D9" s="7">
        <v>10714.2</v>
      </c>
    </row>
    <row r="10" spans="2:4" ht="12.75">
      <c r="B10" s="4" t="s">
        <v>3</v>
      </c>
      <c r="C10" s="7">
        <v>45366.6</v>
      </c>
      <c r="D10" s="7">
        <v>47715.3</v>
      </c>
    </row>
    <row r="11" spans="2:4" ht="12.75">
      <c r="B11" s="4" t="s">
        <v>4</v>
      </c>
      <c r="C11" s="7">
        <v>6689.4</v>
      </c>
      <c r="D11" s="7">
        <v>8033.1</v>
      </c>
    </row>
    <row r="12" spans="2:4" ht="12.75">
      <c r="B12" s="4" t="s">
        <v>5</v>
      </c>
      <c r="C12" s="7">
        <v>21731.6</v>
      </c>
      <c r="D12" s="7">
        <v>22056.2</v>
      </c>
    </row>
    <row r="13" spans="2:4" ht="12.75">
      <c r="B13" s="4" t="s">
        <v>6</v>
      </c>
      <c r="C13" s="7">
        <v>9719</v>
      </c>
      <c r="D13" s="7">
        <v>9899.4</v>
      </c>
    </row>
    <row r="14" spans="2:4" ht="12.75">
      <c r="B14" s="4" t="s">
        <v>7</v>
      </c>
      <c r="C14" s="7">
        <v>9922.1</v>
      </c>
      <c r="D14" s="7">
        <v>10573.6</v>
      </c>
    </row>
    <row r="15" spans="2:4" ht="12.75">
      <c r="B15" s="4" t="s">
        <v>8</v>
      </c>
      <c r="C15" s="7">
        <v>16579.8</v>
      </c>
      <c r="D15" s="7">
        <v>17317.9</v>
      </c>
    </row>
    <row r="16" spans="3:4" ht="12.75">
      <c r="C16" s="23"/>
      <c r="D16" s="23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F19"/>
  <sheetViews>
    <sheetView zoomScalePageLayoutView="0" workbookViewId="0" topLeftCell="B1">
      <selection activeCell="E21" sqref="E21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20.57421875" style="0" customWidth="1"/>
    <col min="6" max="6" width="24.140625" style="0" customWidth="1"/>
  </cols>
  <sheetData>
    <row r="2" spans="2:6" ht="30.75" customHeight="1">
      <c r="B2" s="58" t="s">
        <v>45</v>
      </c>
      <c r="C2" s="59"/>
      <c r="D2" s="59"/>
      <c r="E2" s="59"/>
      <c r="F2" s="59"/>
    </row>
    <row r="3" ht="13.5" thickBot="1"/>
    <row r="4" spans="2:6" ht="13.5" thickBot="1">
      <c r="B4" s="2" t="s">
        <v>9</v>
      </c>
      <c r="C4" s="56" t="s">
        <v>46</v>
      </c>
      <c r="D4" s="56"/>
      <c r="E4" s="6"/>
      <c r="F4" s="6"/>
    </row>
    <row r="6" spans="2:6" ht="99.75" customHeight="1">
      <c r="B6" s="3" t="s">
        <v>11</v>
      </c>
      <c r="C6" s="3" t="s">
        <v>47</v>
      </c>
      <c r="D6" s="3" t="s">
        <v>48</v>
      </c>
      <c r="E6" s="3" t="s">
        <v>31</v>
      </c>
      <c r="F6" s="3" t="s">
        <v>49</v>
      </c>
    </row>
    <row r="7" spans="2:6" ht="12.75">
      <c r="B7" s="4" t="s">
        <v>0</v>
      </c>
      <c r="C7" s="26">
        <v>76913</v>
      </c>
      <c r="D7" s="15">
        <v>0</v>
      </c>
      <c r="E7" s="7">
        <v>152591.2</v>
      </c>
      <c r="F7" s="1">
        <v>12.4</v>
      </c>
    </row>
    <row r="8" spans="2:6" ht="12.75">
      <c r="B8" s="4" t="s">
        <v>1</v>
      </c>
      <c r="C8" s="26">
        <v>8164.8</v>
      </c>
      <c r="D8" s="15">
        <v>0</v>
      </c>
      <c r="E8" s="7">
        <v>12589.6</v>
      </c>
      <c r="F8" s="1">
        <v>185.6</v>
      </c>
    </row>
    <row r="9" spans="2:6" ht="12.75">
      <c r="B9" s="4" t="s">
        <v>2</v>
      </c>
      <c r="C9" s="26">
        <v>5718.4</v>
      </c>
      <c r="D9" s="15">
        <v>0</v>
      </c>
      <c r="E9" s="7">
        <v>10288.6</v>
      </c>
      <c r="F9" s="1">
        <v>185.6</v>
      </c>
    </row>
    <row r="10" spans="2:6" ht="12.75">
      <c r="B10" s="4" t="s">
        <v>3</v>
      </c>
      <c r="C10" s="26">
        <v>37662.3</v>
      </c>
      <c r="D10" s="15">
        <v>0</v>
      </c>
      <c r="E10" s="7">
        <v>45366.6</v>
      </c>
      <c r="F10" s="1">
        <v>185.6</v>
      </c>
    </row>
    <row r="11" spans="2:6" ht="12.75">
      <c r="B11" s="4" t="s">
        <v>4</v>
      </c>
      <c r="C11" s="26">
        <v>2649.1</v>
      </c>
      <c r="D11" s="15">
        <v>0</v>
      </c>
      <c r="E11" s="7">
        <v>6689.4</v>
      </c>
      <c r="F11" s="1">
        <v>185.6</v>
      </c>
    </row>
    <row r="12" spans="2:6" ht="12.75">
      <c r="B12" s="4" t="s">
        <v>5</v>
      </c>
      <c r="C12" s="26">
        <v>14770.5</v>
      </c>
      <c r="D12" s="15">
        <v>0</v>
      </c>
      <c r="E12" s="7">
        <v>21731.6</v>
      </c>
      <c r="F12" s="1">
        <v>185.6</v>
      </c>
    </row>
    <row r="13" spans="2:6" ht="12.75">
      <c r="B13" s="4" t="s">
        <v>6</v>
      </c>
      <c r="C13" s="26">
        <v>5284.2</v>
      </c>
      <c r="D13" s="15">
        <v>0</v>
      </c>
      <c r="E13" s="7">
        <v>9719</v>
      </c>
      <c r="F13" s="1">
        <v>185.6</v>
      </c>
    </row>
    <row r="14" spans="2:6" ht="12.75">
      <c r="B14" s="4" t="s">
        <v>7</v>
      </c>
      <c r="C14" s="26">
        <v>5618.5</v>
      </c>
      <c r="D14" s="15">
        <v>0</v>
      </c>
      <c r="E14" s="7">
        <v>9922.1</v>
      </c>
      <c r="F14" s="1">
        <v>185.6</v>
      </c>
    </row>
    <row r="15" spans="2:6" ht="12.75">
      <c r="B15" s="4" t="s">
        <v>8</v>
      </c>
      <c r="C15" s="26">
        <v>12010.3</v>
      </c>
      <c r="D15" s="15">
        <v>0</v>
      </c>
      <c r="E15" s="7">
        <v>16579.8</v>
      </c>
      <c r="F15" s="1">
        <v>185.6</v>
      </c>
    </row>
    <row r="16" spans="3:6" s="16" customFormat="1" ht="12.75">
      <c r="C16" s="52"/>
      <c r="D16" s="47"/>
      <c r="E16" s="53"/>
      <c r="F16" s="53"/>
    </row>
    <row r="19" ht="12.75">
      <c r="B19" s="16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F17"/>
  <sheetViews>
    <sheetView workbookViewId="0" topLeftCell="B1">
      <selection activeCell="E6" sqref="E6"/>
    </sheetView>
  </sheetViews>
  <sheetFormatPr defaultColWidth="9.140625" defaultRowHeight="12.75"/>
  <cols>
    <col min="2" max="2" width="20.140625" style="0" bestFit="1" customWidth="1"/>
    <col min="3" max="3" width="37.140625" style="0" customWidth="1"/>
    <col min="4" max="4" width="30.140625" style="0" customWidth="1"/>
    <col min="5" max="6" width="21.421875" style="0" customWidth="1"/>
  </cols>
  <sheetData>
    <row r="2" spans="2:6" ht="30.75" customHeight="1">
      <c r="B2" s="58" t="s">
        <v>94</v>
      </c>
      <c r="C2" s="59"/>
      <c r="D2" s="59"/>
      <c r="E2" s="59"/>
      <c r="F2" s="59"/>
    </row>
    <row r="3" ht="13.5" thickBot="1"/>
    <row r="4" spans="2:6" ht="13.5" thickBot="1">
      <c r="B4" s="2" t="s">
        <v>9</v>
      </c>
      <c r="C4" s="56" t="s">
        <v>99</v>
      </c>
      <c r="D4" s="56"/>
      <c r="E4" s="42"/>
      <c r="F4" s="42"/>
    </row>
    <row r="6" spans="2:6" ht="146.25" customHeight="1">
      <c r="B6" s="3" t="s">
        <v>11</v>
      </c>
      <c r="C6" s="3" t="s">
        <v>95</v>
      </c>
      <c r="D6" s="3" t="s">
        <v>96</v>
      </c>
      <c r="E6" s="3" t="s">
        <v>97</v>
      </c>
      <c r="F6" s="3" t="s">
        <v>98</v>
      </c>
    </row>
    <row r="7" spans="2:6" ht="12.75">
      <c r="B7" s="4" t="s">
        <v>0</v>
      </c>
      <c r="C7" s="22">
        <v>0</v>
      </c>
      <c r="D7" s="22">
        <v>31242.9</v>
      </c>
      <c r="E7" s="7">
        <v>152591.2</v>
      </c>
      <c r="F7" s="1">
        <v>12.4</v>
      </c>
    </row>
    <row r="8" spans="2:6" ht="12.75">
      <c r="B8" s="4" t="s">
        <v>1</v>
      </c>
      <c r="C8" s="1">
        <v>0</v>
      </c>
      <c r="D8" s="22"/>
      <c r="E8" s="7">
        <v>12589.6</v>
      </c>
      <c r="F8" s="1">
        <v>185.6</v>
      </c>
    </row>
    <row r="9" spans="2:6" ht="12.75">
      <c r="B9" s="4" t="s">
        <v>2</v>
      </c>
      <c r="C9" s="1">
        <v>0</v>
      </c>
      <c r="D9" s="22"/>
      <c r="E9" s="7">
        <v>10288.6</v>
      </c>
      <c r="F9" s="1">
        <v>185.6</v>
      </c>
    </row>
    <row r="10" spans="2:6" ht="12.75">
      <c r="B10" s="4" t="s">
        <v>3</v>
      </c>
      <c r="C10" s="1">
        <v>0</v>
      </c>
      <c r="D10" s="22"/>
      <c r="E10" s="7">
        <v>45366.6</v>
      </c>
      <c r="F10" s="1">
        <v>185.6</v>
      </c>
    </row>
    <row r="11" spans="2:6" ht="12.75">
      <c r="B11" s="4" t="s">
        <v>4</v>
      </c>
      <c r="C11" s="1">
        <v>0</v>
      </c>
      <c r="D11" s="22"/>
      <c r="E11" s="7">
        <v>6689.4</v>
      </c>
      <c r="F11" s="1">
        <v>185.6</v>
      </c>
    </row>
    <row r="12" spans="2:6" ht="12.75">
      <c r="B12" s="4" t="s">
        <v>5</v>
      </c>
      <c r="C12" s="1">
        <v>245.2</v>
      </c>
      <c r="D12" s="22"/>
      <c r="E12" s="7">
        <v>21731.6</v>
      </c>
      <c r="F12" s="1">
        <v>185.6</v>
      </c>
    </row>
    <row r="13" spans="2:6" ht="12.75">
      <c r="B13" s="4" t="s">
        <v>6</v>
      </c>
      <c r="C13" s="1">
        <v>0</v>
      </c>
      <c r="D13" s="22"/>
      <c r="E13" s="7">
        <v>9719</v>
      </c>
      <c r="F13" s="1">
        <v>185.6</v>
      </c>
    </row>
    <row r="14" spans="2:6" ht="12.75">
      <c r="B14" s="4" t="s">
        <v>7</v>
      </c>
      <c r="C14" s="1">
        <v>99.3</v>
      </c>
      <c r="D14" s="22"/>
      <c r="E14" s="7">
        <v>9922.1</v>
      </c>
      <c r="F14" s="1">
        <v>185.6</v>
      </c>
    </row>
    <row r="15" spans="2:6" ht="12.75">
      <c r="B15" s="4" t="s">
        <v>8</v>
      </c>
      <c r="C15" s="1">
        <v>1294.7</v>
      </c>
      <c r="D15" s="22"/>
      <c r="E15" s="7">
        <v>16579.8</v>
      </c>
      <c r="F15" s="1">
        <v>185.6</v>
      </c>
    </row>
    <row r="16" spans="3:6" s="16" customFormat="1" ht="12.75">
      <c r="C16" s="52"/>
      <c r="D16" s="52"/>
      <c r="E16" s="52"/>
      <c r="F16" s="52"/>
    </row>
    <row r="17" ht="12.75">
      <c r="B17" s="16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D27"/>
  <sheetViews>
    <sheetView zoomScalePageLayoutView="0" workbookViewId="0" topLeftCell="B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</cols>
  <sheetData>
    <row r="2" spans="2:4" ht="68.25" customHeight="1">
      <c r="B2" s="58" t="s">
        <v>50</v>
      </c>
      <c r="C2" s="59"/>
      <c r="D2" s="59"/>
    </row>
    <row r="3" ht="13.5" thickBot="1"/>
    <row r="4" spans="2:4" ht="13.5" thickBot="1">
      <c r="B4" s="2" t="s">
        <v>9</v>
      </c>
      <c r="C4" s="56" t="s">
        <v>51</v>
      </c>
      <c r="D4" s="56"/>
    </row>
    <row r="6" spans="2:4" ht="84" customHeight="1">
      <c r="B6" s="3" t="s">
        <v>11</v>
      </c>
      <c r="C6" s="3" t="s">
        <v>52</v>
      </c>
      <c r="D6" s="3" t="s">
        <v>53</v>
      </c>
    </row>
    <row r="7" spans="2:4" ht="12.75">
      <c r="B7" s="4" t="s">
        <v>0</v>
      </c>
      <c r="C7" s="24">
        <v>16338.1</v>
      </c>
      <c r="D7" s="7">
        <f>(152591.2-12.4)</f>
        <v>152578.80000000002</v>
      </c>
    </row>
    <row r="8" spans="2:4" ht="12.75">
      <c r="B8" s="4" t="s">
        <v>1</v>
      </c>
      <c r="C8" s="24">
        <v>2913.6</v>
      </c>
      <c r="D8" s="7">
        <f>(12589.6-185.6)</f>
        <v>12404</v>
      </c>
    </row>
    <row r="9" spans="2:4" ht="12.75">
      <c r="B9" s="4" t="s">
        <v>2</v>
      </c>
      <c r="C9" s="24">
        <v>3106.1</v>
      </c>
      <c r="D9" s="7">
        <f>(10288.6-185.6)</f>
        <v>10103</v>
      </c>
    </row>
    <row r="10" spans="2:4" ht="12.75">
      <c r="B10" s="4" t="s">
        <v>3</v>
      </c>
      <c r="C10" s="24">
        <v>4672.2</v>
      </c>
      <c r="D10" s="7">
        <f>(45366.6-185.6)</f>
        <v>45181</v>
      </c>
    </row>
    <row r="11" spans="2:4" ht="12.75">
      <c r="B11" s="4" t="s">
        <v>4</v>
      </c>
      <c r="C11" s="24">
        <v>2617.1</v>
      </c>
      <c r="D11" s="7">
        <f>(6689.4-185.6)</f>
        <v>6503.799999999999</v>
      </c>
    </row>
    <row r="12" spans="2:4" ht="12.75">
      <c r="B12" s="4" t="s">
        <v>5</v>
      </c>
      <c r="C12" s="24">
        <v>4394</v>
      </c>
      <c r="D12" s="7">
        <f>(21731.6-185.6)</f>
        <v>21546</v>
      </c>
    </row>
    <row r="13" spans="2:4" ht="12.75">
      <c r="B13" s="4" t="s">
        <v>6</v>
      </c>
      <c r="C13" s="24">
        <v>2969.3</v>
      </c>
      <c r="D13" s="7">
        <f>(9719-185.6)</f>
        <v>9533.4</v>
      </c>
    </row>
    <row r="14" spans="2:4" ht="12.75">
      <c r="B14" s="4" t="s">
        <v>7</v>
      </c>
      <c r="C14" s="24">
        <v>2775.2</v>
      </c>
      <c r="D14" s="7">
        <f>(9922.1-185.6)</f>
        <v>9736.5</v>
      </c>
    </row>
    <row r="15" spans="2:4" ht="12.75">
      <c r="B15" s="4" t="s">
        <v>8</v>
      </c>
      <c r="C15" s="22">
        <v>2817.5</v>
      </c>
      <c r="D15" s="7">
        <f>(16579.8-185.6)</f>
        <v>16394.2</v>
      </c>
    </row>
    <row r="16" spans="3:4" ht="12.75">
      <c r="C16" s="23"/>
      <c r="D16" s="8"/>
    </row>
    <row r="17" spans="2:4" ht="12.75">
      <c r="B17" s="16"/>
      <c r="C17" s="21"/>
      <c r="D17" s="21"/>
    </row>
    <row r="18" spans="3:4" ht="12.75">
      <c r="C18" s="21"/>
      <c r="D18" s="21"/>
    </row>
    <row r="19" spans="3:4" ht="12.75">
      <c r="C19" s="21"/>
      <c r="D19" s="21"/>
    </row>
    <row r="20" spans="3:4" ht="12.75">
      <c r="C20" s="21"/>
      <c r="D20" s="21"/>
    </row>
    <row r="21" spans="3:4" ht="12.75">
      <c r="C21" s="21"/>
      <c r="D21" s="21"/>
    </row>
    <row r="22" spans="3:4" ht="12.75">
      <c r="C22" s="21"/>
      <c r="D22" s="21"/>
    </row>
    <row r="23" spans="3:4" ht="12.75">
      <c r="C23" s="21"/>
      <c r="D23" s="21"/>
    </row>
    <row r="24" spans="3:4" ht="12.75">
      <c r="C24" s="21"/>
      <c r="D24" s="21"/>
    </row>
    <row r="25" spans="3:4" ht="12.75">
      <c r="C25" s="21"/>
      <c r="D25" s="21"/>
    </row>
    <row r="26" spans="3:4" ht="12.75">
      <c r="C26" s="21"/>
      <c r="D26" s="21"/>
    </row>
    <row r="27" spans="3:4" ht="12.75">
      <c r="C27" s="21"/>
      <c r="D27" s="21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D16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19.140625" style="0" customWidth="1"/>
  </cols>
  <sheetData>
    <row r="2" spans="2:4" ht="53.25" customHeight="1">
      <c r="B2" s="58" t="s">
        <v>80</v>
      </c>
      <c r="C2" s="59"/>
      <c r="D2" s="59"/>
    </row>
    <row r="3" ht="13.5" thickBot="1"/>
    <row r="4" spans="2:4" ht="13.5" thickBot="1">
      <c r="B4" s="2" t="s">
        <v>9</v>
      </c>
      <c r="C4" s="5" t="s">
        <v>27</v>
      </c>
      <c r="D4" s="6"/>
    </row>
    <row r="6" spans="2:4" ht="120.75" customHeight="1">
      <c r="B6" s="3" t="s">
        <v>11</v>
      </c>
      <c r="C6" s="3" t="s">
        <v>54</v>
      </c>
      <c r="D6" s="3" t="s">
        <v>73</v>
      </c>
    </row>
    <row r="7" spans="2:4" ht="12.75">
      <c r="B7" s="4" t="s">
        <v>0</v>
      </c>
      <c r="C7" s="22">
        <v>93673.5</v>
      </c>
      <c r="D7" s="7">
        <v>88528.6</v>
      </c>
    </row>
    <row r="8" spans="2:4" ht="12.75">
      <c r="B8" s="4" t="s">
        <v>1</v>
      </c>
      <c r="C8" s="22">
        <v>8912.3</v>
      </c>
      <c r="D8" s="7">
        <v>6865.2</v>
      </c>
    </row>
    <row r="9" spans="2:4" ht="12.75">
      <c r="B9" s="4" t="s">
        <v>2</v>
      </c>
      <c r="C9" s="22">
        <v>5032.4</v>
      </c>
      <c r="D9" s="7">
        <v>4786.8</v>
      </c>
    </row>
    <row r="10" spans="2:4" ht="12.75">
      <c r="B10" s="4" t="s">
        <v>3</v>
      </c>
      <c r="C10" s="22">
        <v>17673.8</v>
      </c>
      <c r="D10" s="7">
        <v>15315.3</v>
      </c>
    </row>
    <row r="11" spans="2:4" ht="12.75">
      <c r="B11" s="4" t="s">
        <v>4</v>
      </c>
      <c r="C11" s="22">
        <v>4247.7</v>
      </c>
      <c r="D11" s="7">
        <v>3847.7</v>
      </c>
    </row>
    <row r="12" spans="2:4" ht="12.75">
      <c r="B12" s="4" t="s">
        <v>5</v>
      </c>
      <c r="C12" s="22">
        <v>14302.7</v>
      </c>
      <c r="D12" s="7">
        <v>14864.2</v>
      </c>
    </row>
    <row r="13" spans="2:4" ht="12.75">
      <c r="B13" s="4" t="s">
        <v>6</v>
      </c>
      <c r="C13" s="22">
        <v>7019.5</v>
      </c>
      <c r="D13" s="7">
        <v>6856.5</v>
      </c>
    </row>
    <row r="14" spans="2:4" ht="12.75">
      <c r="B14" s="4" t="s">
        <v>7</v>
      </c>
      <c r="C14" s="22">
        <v>6737.5</v>
      </c>
      <c r="D14" s="7">
        <v>5382.8</v>
      </c>
    </row>
    <row r="15" spans="2:4" ht="12.75">
      <c r="B15" s="4" t="s">
        <v>8</v>
      </c>
      <c r="C15" s="22">
        <v>6547.5</v>
      </c>
      <c r="D15" s="7">
        <v>6714.3</v>
      </c>
    </row>
    <row r="16" spans="3:4" ht="12.75">
      <c r="C16" s="23"/>
      <c r="D16" s="23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F17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23.7109375" style="0" customWidth="1"/>
  </cols>
  <sheetData>
    <row r="2" spans="2:6" ht="27.75" customHeight="1">
      <c r="B2" s="58" t="s">
        <v>55</v>
      </c>
      <c r="C2" s="59"/>
      <c r="D2" s="59"/>
      <c r="E2" s="59"/>
      <c r="F2" s="59"/>
    </row>
    <row r="3" ht="13.5" thickBot="1"/>
    <row r="4" spans="2:6" ht="13.5" thickBot="1">
      <c r="B4" s="2" t="s">
        <v>9</v>
      </c>
      <c r="C4" s="5" t="s">
        <v>56</v>
      </c>
      <c r="D4" s="6"/>
      <c r="E4" s="6"/>
      <c r="F4" s="6"/>
    </row>
    <row r="6" spans="2:6" ht="170.25" customHeight="1">
      <c r="B6" s="3" t="s">
        <v>11</v>
      </c>
      <c r="C6" s="3" t="s">
        <v>58</v>
      </c>
      <c r="D6" s="3" t="s">
        <v>57</v>
      </c>
      <c r="E6" s="3" t="s">
        <v>59</v>
      </c>
      <c r="F6" s="3" t="s">
        <v>60</v>
      </c>
    </row>
    <row r="7" spans="2:6" ht="12.75">
      <c r="B7" s="4" t="s">
        <v>0</v>
      </c>
      <c r="C7" s="7">
        <v>19719.1</v>
      </c>
      <c r="D7" s="7">
        <v>23759.6</v>
      </c>
      <c r="E7" s="7">
        <v>26994.2</v>
      </c>
      <c r="F7" s="7">
        <v>26904</v>
      </c>
    </row>
    <row r="8" spans="2:6" ht="12.75">
      <c r="B8" s="4" t="s">
        <v>1</v>
      </c>
      <c r="C8" s="25">
        <v>1403.7</v>
      </c>
      <c r="D8" s="25">
        <v>2323.4</v>
      </c>
      <c r="E8" s="25">
        <v>1794.9</v>
      </c>
      <c r="F8" s="25">
        <v>3432.1</v>
      </c>
    </row>
    <row r="9" spans="2:6" ht="12.75">
      <c r="B9" s="4" t="s">
        <v>2</v>
      </c>
      <c r="C9" s="25">
        <v>1574.7</v>
      </c>
      <c r="D9" s="25">
        <v>1827.5</v>
      </c>
      <c r="E9" s="25">
        <v>1916.3</v>
      </c>
      <c r="F9" s="25">
        <v>2881.2</v>
      </c>
    </row>
    <row r="10" spans="2:6" ht="12.75">
      <c r="B10" s="4" t="s">
        <v>3</v>
      </c>
      <c r="C10" s="25">
        <v>2609.6</v>
      </c>
      <c r="D10" s="25">
        <v>4241.9</v>
      </c>
      <c r="E10" s="25">
        <v>20886.5</v>
      </c>
      <c r="F10" s="25">
        <v>6376.8</v>
      </c>
    </row>
    <row r="11" spans="2:6" ht="12.75">
      <c r="B11" s="4" t="s">
        <v>4</v>
      </c>
      <c r="C11" s="25">
        <v>1503.4</v>
      </c>
      <c r="D11" s="25">
        <v>1435.2</v>
      </c>
      <c r="E11" s="25">
        <v>1433</v>
      </c>
      <c r="F11" s="25">
        <v>1884</v>
      </c>
    </row>
    <row r="12" spans="2:6" ht="12.75">
      <c r="B12" s="4" t="s">
        <v>5</v>
      </c>
      <c r="C12" s="25">
        <v>2753.5</v>
      </c>
      <c r="D12" s="25">
        <v>3333.4</v>
      </c>
      <c r="E12" s="25">
        <v>4083.3</v>
      </c>
      <c r="F12" s="25">
        <v>5246.4</v>
      </c>
    </row>
    <row r="13" spans="2:6" ht="12.75">
      <c r="B13" s="4" t="s">
        <v>6</v>
      </c>
      <c r="C13" s="25">
        <v>1801.3</v>
      </c>
      <c r="D13" s="25">
        <v>1990</v>
      </c>
      <c r="E13" s="25">
        <v>1970.4</v>
      </c>
      <c r="F13" s="25">
        <v>2879</v>
      </c>
    </row>
    <row r="14" spans="2:6" ht="12.75">
      <c r="B14" s="4" t="s">
        <v>7</v>
      </c>
      <c r="C14" s="25">
        <v>1516.4</v>
      </c>
      <c r="D14" s="25">
        <v>1834</v>
      </c>
      <c r="E14" s="25">
        <v>1644.1</v>
      </c>
      <c r="F14" s="25">
        <v>3149.6</v>
      </c>
    </row>
    <row r="15" spans="2:6" ht="12.75">
      <c r="B15" s="4" t="s">
        <v>8</v>
      </c>
      <c r="C15" s="25">
        <v>1852</v>
      </c>
      <c r="D15" s="25">
        <v>2050.2</v>
      </c>
      <c r="E15" s="25">
        <v>3051.8</v>
      </c>
      <c r="F15" s="25">
        <v>3663.3</v>
      </c>
    </row>
    <row r="16" spans="3:6" ht="12.75">
      <c r="C16" s="8"/>
      <c r="D16" s="8"/>
      <c r="E16" s="8"/>
      <c r="F16" s="8"/>
    </row>
    <row r="17" spans="2:6" ht="12.75">
      <c r="B17" s="16"/>
      <c r="C17" s="8"/>
      <c r="D17" s="8"/>
      <c r="E17" s="8"/>
      <c r="F17" s="8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E17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5.57421875" style="0" customWidth="1"/>
  </cols>
  <sheetData>
    <row r="2" spans="2:5" ht="66" customHeight="1">
      <c r="B2" s="58" t="s">
        <v>15</v>
      </c>
      <c r="C2" s="59"/>
      <c r="D2" s="59"/>
      <c r="E2" s="59"/>
    </row>
    <row r="3" ht="13.5" thickBot="1"/>
    <row r="4" spans="2:5" ht="13.5" thickBot="1">
      <c r="B4" s="2" t="s">
        <v>9</v>
      </c>
      <c r="C4" s="56" t="s">
        <v>108</v>
      </c>
      <c r="D4" s="56"/>
      <c r="E4" s="57"/>
    </row>
    <row r="6" spans="2:5" ht="75.75" customHeight="1">
      <c r="B6" s="3" t="s">
        <v>11</v>
      </c>
      <c r="C6" s="3" t="s">
        <v>16</v>
      </c>
      <c r="D6" s="3" t="s">
        <v>87</v>
      </c>
      <c r="E6" s="3" t="s">
        <v>88</v>
      </c>
    </row>
    <row r="7" spans="2:5" ht="12.75">
      <c r="B7" s="4" t="s">
        <v>0</v>
      </c>
      <c r="C7" s="22">
        <v>17693.3</v>
      </c>
      <c r="D7" s="35">
        <v>148017.8</v>
      </c>
      <c r="E7" s="35">
        <v>59837.1</v>
      </c>
    </row>
    <row r="8" spans="2:5" ht="12.75">
      <c r="B8" s="4" t="s">
        <v>1</v>
      </c>
      <c r="C8" s="22"/>
      <c r="D8" s="7">
        <v>18133.5</v>
      </c>
      <c r="E8" s="7">
        <v>10591.5</v>
      </c>
    </row>
    <row r="9" spans="2:5" ht="12.75">
      <c r="B9" s="4" t="s">
        <v>2</v>
      </c>
      <c r="C9" s="22"/>
      <c r="D9" s="7">
        <v>8759.2</v>
      </c>
      <c r="E9" s="7">
        <v>4189.3</v>
      </c>
    </row>
    <row r="10" spans="2:5" ht="12.75">
      <c r="B10" s="4" t="s">
        <v>3</v>
      </c>
      <c r="C10" s="22">
        <v>6800</v>
      </c>
      <c r="D10" s="7">
        <v>25769.3</v>
      </c>
      <c r="E10" s="7">
        <v>10050.9</v>
      </c>
    </row>
    <row r="11" spans="2:5" ht="12.75">
      <c r="B11" s="4" t="s">
        <v>4</v>
      </c>
      <c r="C11" s="22"/>
      <c r="D11" s="7">
        <v>6248.6</v>
      </c>
      <c r="E11" s="7">
        <v>3035.1</v>
      </c>
    </row>
    <row r="12" spans="2:5" ht="12.75">
      <c r="B12" s="4" t="s">
        <v>5</v>
      </c>
      <c r="C12" s="22"/>
      <c r="D12" s="7">
        <v>20564.4</v>
      </c>
      <c r="E12" s="7">
        <v>7441.6</v>
      </c>
    </row>
    <row r="13" spans="2:5" ht="12.75">
      <c r="B13" s="4" t="s">
        <v>6</v>
      </c>
      <c r="C13" s="22"/>
      <c r="D13" s="7">
        <v>8795.9</v>
      </c>
      <c r="E13" s="7">
        <v>2254.6</v>
      </c>
    </row>
    <row r="14" spans="2:5" ht="12.75">
      <c r="B14" s="4" t="s">
        <v>7</v>
      </c>
      <c r="C14" s="22"/>
      <c r="D14" s="7">
        <v>9177.1</v>
      </c>
      <c r="E14" s="7">
        <v>2873.2</v>
      </c>
    </row>
    <row r="15" spans="2:5" ht="12.75">
      <c r="B15" s="4" t="s">
        <v>8</v>
      </c>
      <c r="C15" s="22"/>
      <c r="D15" s="7">
        <v>15578.7</v>
      </c>
      <c r="E15" s="7">
        <v>9784.5</v>
      </c>
    </row>
    <row r="16" spans="3:5" ht="12.75">
      <c r="C16" s="23"/>
      <c r="D16" s="23"/>
      <c r="E16" s="23"/>
    </row>
    <row r="17" ht="12.75">
      <c r="B17" s="16"/>
    </row>
  </sheetData>
  <sheetProtection/>
  <mergeCells count="2">
    <mergeCell ref="C4:E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F15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15.421875" style="0" customWidth="1"/>
  </cols>
  <sheetData>
    <row r="2" spans="2:6" ht="27.75" customHeight="1">
      <c r="B2" s="58" t="s">
        <v>61</v>
      </c>
      <c r="C2" s="59"/>
      <c r="D2" s="59"/>
      <c r="E2" s="59"/>
      <c r="F2" s="59"/>
    </row>
    <row r="3" ht="13.5" thickBot="1"/>
    <row r="4" spans="2:5" ht="13.5" thickBot="1">
      <c r="B4" s="2" t="s">
        <v>9</v>
      </c>
      <c r="C4" s="5" t="s">
        <v>62</v>
      </c>
      <c r="D4" s="6"/>
      <c r="E4" s="6"/>
    </row>
    <row r="6" spans="2:6" ht="87" customHeight="1">
      <c r="B6" s="3" t="s">
        <v>11</v>
      </c>
      <c r="C6" s="3" t="s">
        <v>116</v>
      </c>
      <c r="D6" s="3" t="s">
        <v>117</v>
      </c>
      <c r="E6" s="3" t="s">
        <v>63</v>
      </c>
      <c r="F6" s="3" t="s">
        <v>64</v>
      </c>
    </row>
    <row r="7" spans="2:6" ht="12.75">
      <c r="B7" s="4" t="s">
        <v>0</v>
      </c>
      <c r="C7" s="30">
        <v>42319</v>
      </c>
      <c r="D7" s="30">
        <v>42121</v>
      </c>
      <c r="E7" s="27" t="s">
        <v>119</v>
      </c>
      <c r="F7" s="1" t="s">
        <v>74</v>
      </c>
    </row>
    <row r="8" spans="2:6" ht="12.75">
      <c r="B8" s="4" t="s">
        <v>1</v>
      </c>
      <c r="C8" s="30">
        <v>42346</v>
      </c>
      <c r="D8" s="30">
        <v>42131</v>
      </c>
      <c r="E8" s="27" t="s">
        <v>120</v>
      </c>
      <c r="F8" s="1" t="s">
        <v>74</v>
      </c>
    </row>
    <row r="9" spans="2:6" ht="12.75">
      <c r="B9" s="4" t="s">
        <v>2</v>
      </c>
      <c r="C9" s="30">
        <v>42346</v>
      </c>
      <c r="D9" s="30">
        <v>42131</v>
      </c>
      <c r="E9" s="27" t="s">
        <v>121</v>
      </c>
      <c r="F9" s="1" t="s">
        <v>74</v>
      </c>
    </row>
    <row r="10" spans="2:6" ht="12.75">
      <c r="B10" s="31" t="s">
        <v>3</v>
      </c>
      <c r="C10" s="30">
        <v>42354</v>
      </c>
      <c r="D10" s="32">
        <v>42142</v>
      </c>
      <c r="E10" s="17" t="s">
        <v>122</v>
      </c>
      <c r="F10" s="1" t="s">
        <v>74</v>
      </c>
    </row>
    <row r="11" spans="2:6" ht="12.75">
      <c r="B11" s="31" t="s">
        <v>4</v>
      </c>
      <c r="C11" s="32">
        <v>42349</v>
      </c>
      <c r="D11" s="33">
        <v>42132</v>
      </c>
      <c r="E11" s="17" t="s">
        <v>123</v>
      </c>
      <c r="F11" s="1" t="s">
        <v>74</v>
      </c>
    </row>
    <row r="12" spans="2:6" ht="12.75">
      <c r="B12" s="31" t="s">
        <v>5</v>
      </c>
      <c r="C12" s="48">
        <v>42346</v>
      </c>
      <c r="D12" s="48">
        <v>42144</v>
      </c>
      <c r="E12" s="17" t="s">
        <v>124</v>
      </c>
      <c r="F12" s="1" t="s">
        <v>74</v>
      </c>
    </row>
    <row r="13" spans="2:6" ht="12.75">
      <c r="B13" s="31" t="s">
        <v>6</v>
      </c>
      <c r="C13" s="30">
        <v>42346</v>
      </c>
      <c r="D13" s="30">
        <v>42144</v>
      </c>
      <c r="E13" s="27" t="s">
        <v>125</v>
      </c>
      <c r="F13" s="1" t="s">
        <v>74</v>
      </c>
    </row>
    <row r="14" spans="2:6" ht="12.75">
      <c r="B14" s="4" t="s">
        <v>7</v>
      </c>
      <c r="C14" s="61" t="s">
        <v>128</v>
      </c>
      <c r="D14" s="62"/>
      <c r="E14" s="29" t="s">
        <v>126</v>
      </c>
      <c r="F14" s="1" t="s">
        <v>89</v>
      </c>
    </row>
    <row r="15" spans="2:6" ht="12.75">
      <c r="B15" s="4" t="s">
        <v>8</v>
      </c>
      <c r="C15" s="30">
        <v>42346</v>
      </c>
      <c r="D15" s="30">
        <v>42131</v>
      </c>
      <c r="E15" s="27" t="s">
        <v>127</v>
      </c>
      <c r="F15" s="1" t="s">
        <v>74</v>
      </c>
    </row>
  </sheetData>
  <sheetProtection/>
  <mergeCells count="2">
    <mergeCell ref="B2:F2"/>
    <mergeCell ref="C14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C15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0.140625" style="0" bestFit="1" customWidth="1"/>
    <col min="3" max="3" width="25.7109375" style="0" customWidth="1"/>
  </cols>
  <sheetData>
    <row r="2" spans="2:3" ht="46.5" customHeight="1">
      <c r="B2" s="58" t="s">
        <v>65</v>
      </c>
      <c r="C2" s="59"/>
    </row>
    <row r="3" ht="13.5" thickBot="1"/>
    <row r="4" spans="2:3" ht="13.5" thickBot="1">
      <c r="B4" s="2" t="s">
        <v>9</v>
      </c>
      <c r="C4" s="5" t="s">
        <v>66</v>
      </c>
    </row>
    <row r="6" spans="2:3" ht="94.5" customHeight="1">
      <c r="B6" s="3" t="s">
        <v>11</v>
      </c>
      <c r="C6" s="3" t="s">
        <v>67</v>
      </c>
    </row>
    <row r="7" spans="2:3" ht="12.75">
      <c r="B7" s="4" t="s">
        <v>0</v>
      </c>
      <c r="C7" s="1">
        <v>1</v>
      </c>
    </row>
    <row r="8" spans="2:3" ht="12.75">
      <c r="B8" s="4" t="s">
        <v>1</v>
      </c>
      <c r="C8" s="1">
        <v>2</v>
      </c>
    </row>
    <row r="9" spans="2:3" ht="12.75">
      <c r="B9" s="4" t="s">
        <v>2</v>
      </c>
      <c r="C9" s="1">
        <v>1</v>
      </c>
    </row>
    <row r="10" spans="2:3" ht="12.75">
      <c r="B10" s="4" t="s">
        <v>3</v>
      </c>
      <c r="C10" s="1">
        <v>2</v>
      </c>
    </row>
    <row r="11" spans="2:3" ht="12.75">
      <c r="B11" s="4" t="s">
        <v>4</v>
      </c>
      <c r="C11" s="1">
        <v>2</v>
      </c>
    </row>
    <row r="12" spans="2:3" ht="12.75">
      <c r="B12" s="4" t="s">
        <v>5</v>
      </c>
      <c r="C12" s="1">
        <v>2</v>
      </c>
    </row>
    <row r="13" spans="2:3" ht="12.75">
      <c r="B13" s="4" t="s">
        <v>6</v>
      </c>
      <c r="C13" s="1">
        <v>0</v>
      </c>
    </row>
    <row r="14" spans="2:3" ht="12.75">
      <c r="B14" s="4" t="s">
        <v>7</v>
      </c>
      <c r="C14" s="1">
        <v>3</v>
      </c>
    </row>
    <row r="15" spans="2:3" ht="12.75">
      <c r="B15" s="4" t="s">
        <v>8</v>
      </c>
      <c r="C15" s="1">
        <v>1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D15"/>
  <sheetViews>
    <sheetView zoomScalePageLayoutView="0" workbookViewId="0" topLeftCell="A1">
      <selection activeCell="D18" sqref="D18:D19"/>
    </sheetView>
  </sheetViews>
  <sheetFormatPr defaultColWidth="9.140625" defaultRowHeight="12.75"/>
  <cols>
    <col min="2" max="2" width="20.140625" style="0" bestFit="1" customWidth="1"/>
    <col min="3" max="3" width="50.8515625" style="0" customWidth="1"/>
    <col min="4" max="4" width="15.140625" style="0" customWidth="1"/>
  </cols>
  <sheetData>
    <row r="2" spans="2:4" ht="54.75" customHeight="1">
      <c r="B2" s="58" t="s">
        <v>92</v>
      </c>
      <c r="C2" s="59"/>
      <c r="D2" s="59"/>
    </row>
    <row r="3" ht="13.5" thickBot="1"/>
    <row r="4" spans="2:3" ht="13.5" thickBot="1">
      <c r="B4" s="2" t="s">
        <v>9</v>
      </c>
      <c r="C4" s="5" t="s">
        <v>62</v>
      </c>
    </row>
    <row r="6" spans="2:4" ht="87" customHeight="1">
      <c r="B6" s="3" t="s">
        <v>11</v>
      </c>
      <c r="C6" s="3" t="s">
        <v>68</v>
      </c>
      <c r="D6" s="3" t="s">
        <v>64</v>
      </c>
    </row>
    <row r="7" spans="2:4" ht="12.75">
      <c r="B7" s="4" t="s">
        <v>0</v>
      </c>
      <c r="C7" s="49" t="s">
        <v>141</v>
      </c>
      <c r="D7" s="27" t="s">
        <v>74</v>
      </c>
    </row>
    <row r="8" spans="2:4" s="39" customFormat="1" ht="12.75">
      <c r="B8" s="31" t="s">
        <v>1</v>
      </c>
      <c r="C8" s="38" t="s">
        <v>130</v>
      </c>
      <c r="D8" s="27" t="s">
        <v>89</v>
      </c>
    </row>
    <row r="9" spans="2:4" ht="12.75">
      <c r="B9" s="4" t="s">
        <v>2</v>
      </c>
      <c r="C9" s="38" t="s">
        <v>130</v>
      </c>
      <c r="D9" s="27" t="s">
        <v>89</v>
      </c>
    </row>
    <row r="10" spans="2:4" ht="12.75">
      <c r="B10" s="4" t="s">
        <v>3</v>
      </c>
      <c r="C10" s="38" t="s">
        <v>130</v>
      </c>
      <c r="D10" s="27" t="s">
        <v>89</v>
      </c>
    </row>
    <row r="11" spans="2:4" ht="12.75">
      <c r="B11" s="4" t="s">
        <v>4</v>
      </c>
      <c r="C11" s="38" t="s">
        <v>130</v>
      </c>
      <c r="D11" s="27" t="s">
        <v>89</v>
      </c>
    </row>
    <row r="12" spans="2:4" ht="12.75">
      <c r="B12" s="4" t="s">
        <v>5</v>
      </c>
      <c r="C12" s="38" t="s">
        <v>130</v>
      </c>
      <c r="D12" s="27" t="s">
        <v>89</v>
      </c>
    </row>
    <row r="13" spans="2:4" ht="12.75">
      <c r="B13" s="4" t="s">
        <v>6</v>
      </c>
      <c r="C13" s="38" t="s">
        <v>130</v>
      </c>
      <c r="D13" s="27" t="s">
        <v>89</v>
      </c>
    </row>
    <row r="14" spans="2:4" ht="12.75">
      <c r="B14" s="4" t="s">
        <v>7</v>
      </c>
      <c r="C14" s="51" t="s">
        <v>133</v>
      </c>
      <c r="D14" s="27" t="s">
        <v>89</v>
      </c>
    </row>
    <row r="15" spans="2:4" ht="12.75">
      <c r="B15" s="4" t="s">
        <v>8</v>
      </c>
      <c r="C15" s="38" t="s">
        <v>130</v>
      </c>
      <c r="D15" s="27" t="s">
        <v>89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D18"/>
  <sheetViews>
    <sheetView zoomScalePageLayoutView="0" workbookViewId="0" topLeftCell="A4">
      <selection activeCell="G8" sqref="G8"/>
    </sheetView>
  </sheetViews>
  <sheetFormatPr defaultColWidth="9.140625" defaultRowHeight="12.75"/>
  <cols>
    <col min="2" max="2" width="20.140625" style="0" bestFit="1" customWidth="1"/>
    <col min="3" max="3" width="38.00390625" style="0" customWidth="1"/>
    <col min="4" max="4" width="15.140625" style="0" customWidth="1"/>
  </cols>
  <sheetData>
    <row r="2" spans="2:4" ht="76.5" customHeight="1">
      <c r="B2" s="58" t="s">
        <v>138</v>
      </c>
      <c r="C2" s="59"/>
      <c r="D2" s="59"/>
    </row>
    <row r="3" ht="13.5" thickBot="1"/>
    <row r="4" spans="2:3" ht="13.5" thickBot="1">
      <c r="B4" s="2" t="s">
        <v>9</v>
      </c>
      <c r="C4" s="5" t="s">
        <v>62</v>
      </c>
    </row>
    <row r="6" spans="2:4" ht="56.25" customHeight="1">
      <c r="B6" s="3" t="s">
        <v>11</v>
      </c>
      <c r="C6" s="3" t="s">
        <v>114</v>
      </c>
      <c r="D6" s="3" t="s">
        <v>64</v>
      </c>
    </row>
    <row r="7" spans="2:4" ht="12.75">
      <c r="B7" s="4" t="s">
        <v>0</v>
      </c>
      <c r="C7" s="37" t="s">
        <v>129</v>
      </c>
      <c r="D7" s="27" t="s">
        <v>74</v>
      </c>
    </row>
    <row r="8" spans="2:4" ht="23.25" customHeight="1">
      <c r="B8" s="4" t="s">
        <v>1</v>
      </c>
      <c r="C8" s="50" t="s">
        <v>139</v>
      </c>
      <c r="D8" s="27" t="s">
        <v>89</v>
      </c>
    </row>
    <row r="9" spans="2:4" ht="12.75">
      <c r="B9" s="4" t="s">
        <v>2</v>
      </c>
      <c r="C9" s="50" t="s">
        <v>131</v>
      </c>
      <c r="D9" s="27" t="s">
        <v>89</v>
      </c>
    </row>
    <row r="10" spans="2:4" ht="24.75" customHeight="1">
      <c r="B10" s="4" t="s">
        <v>3</v>
      </c>
      <c r="C10" s="37" t="s">
        <v>132</v>
      </c>
      <c r="D10" s="27" t="s">
        <v>74</v>
      </c>
    </row>
    <row r="11" spans="2:4" ht="12.75">
      <c r="B11" s="4" t="s">
        <v>4</v>
      </c>
      <c r="C11" s="50" t="s">
        <v>139</v>
      </c>
      <c r="D11" s="27" t="s">
        <v>89</v>
      </c>
    </row>
    <row r="12" spans="2:4" ht="12.75">
      <c r="B12" s="4" t="s">
        <v>5</v>
      </c>
      <c r="C12" s="50" t="s">
        <v>134</v>
      </c>
      <c r="D12" s="27" t="s">
        <v>89</v>
      </c>
    </row>
    <row r="13" spans="2:4" ht="25.5">
      <c r="B13" s="4" t="s">
        <v>6</v>
      </c>
      <c r="C13" s="55" t="s">
        <v>140</v>
      </c>
      <c r="D13" s="27" t="s">
        <v>89</v>
      </c>
    </row>
    <row r="14" spans="2:4" ht="12.75">
      <c r="B14" s="4" t="s">
        <v>7</v>
      </c>
      <c r="C14" s="50" t="s">
        <v>133</v>
      </c>
      <c r="D14" s="27" t="s">
        <v>89</v>
      </c>
    </row>
    <row r="15" spans="2:4" ht="25.5">
      <c r="B15" s="4" t="s">
        <v>8</v>
      </c>
      <c r="C15" s="55" t="s">
        <v>140</v>
      </c>
      <c r="D15" s="27" t="s">
        <v>89</v>
      </c>
    </row>
    <row r="18" ht="12.75">
      <c r="B18" s="14"/>
    </row>
  </sheetData>
  <sheetProtection/>
  <mergeCells count="1">
    <mergeCell ref="B2:D2"/>
  </mergeCells>
  <hyperlinks>
    <hyperlink ref="C7" r:id="rId1" display="http://prim-ahtarsk.ru/economy72031.html"/>
    <hyperlink ref="C11" r:id="rId2" display="http://adm-novopokrov.ru/index.php/администрация/статистическая-информация.html"/>
  </hyperlinks>
  <printOptions/>
  <pageMargins left="0.75" right="0.75" top="1" bottom="1" header="0.5" footer="0.5"/>
  <pageSetup fitToHeight="1" fitToWidth="1" horizontalDpi="600" verticalDpi="600" orientation="landscape" paperSize="9"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E18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00390625" style="0" customWidth="1"/>
    <col min="5" max="5" width="10.28125" style="0" customWidth="1"/>
  </cols>
  <sheetData>
    <row r="2" spans="2:5" ht="78" customHeight="1">
      <c r="B2" s="58" t="s">
        <v>109</v>
      </c>
      <c r="C2" s="59"/>
      <c r="D2" s="59"/>
      <c r="E2" s="60"/>
    </row>
    <row r="3" ht="13.5" thickBot="1"/>
    <row r="4" spans="2:4" ht="13.5" thickBot="1">
      <c r="B4" s="2" t="s">
        <v>9</v>
      </c>
      <c r="C4" s="56" t="s">
        <v>62</v>
      </c>
      <c r="D4" s="56"/>
    </row>
    <row r="5" ht="12.75">
      <c r="E5" s="18"/>
    </row>
    <row r="6" spans="2:5" ht="116.25" customHeight="1">
      <c r="B6" s="3" t="s">
        <v>11</v>
      </c>
      <c r="C6" s="3" t="s">
        <v>115</v>
      </c>
      <c r="D6" s="3" t="s">
        <v>64</v>
      </c>
      <c r="E6" s="45"/>
    </row>
    <row r="7" spans="2:5" ht="12.75">
      <c r="B7" s="4" t="s">
        <v>0</v>
      </c>
      <c r="C7" s="24"/>
      <c r="D7" s="24" t="s">
        <v>89</v>
      </c>
      <c r="E7" s="19"/>
    </row>
    <row r="8" spans="2:5" ht="12.75">
      <c r="B8" s="4" t="s">
        <v>1</v>
      </c>
      <c r="C8" s="24"/>
      <c r="D8" s="24" t="s">
        <v>89</v>
      </c>
      <c r="E8" s="19"/>
    </row>
    <row r="9" spans="2:5" ht="12.75">
      <c r="B9" s="4" t="s">
        <v>2</v>
      </c>
      <c r="C9" s="24"/>
      <c r="D9" s="24" t="s">
        <v>89</v>
      </c>
      <c r="E9" s="44"/>
    </row>
    <row r="10" spans="2:5" ht="12.75">
      <c r="B10" s="4" t="s">
        <v>3</v>
      </c>
      <c r="C10" s="24"/>
      <c r="D10" s="24" t="s">
        <v>89</v>
      </c>
      <c r="E10" s="44"/>
    </row>
    <row r="11" spans="2:5" ht="12.75">
      <c r="B11" s="4" t="s">
        <v>4</v>
      </c>
      <c r="C11" s="24"/>
      <c r="D11" s="24" t="s">
        <v>89</v>
      </c>
      <c r="E11" s="44"/>
    </row>
    <row r="12" spans="2:5" ht="12.75">
      <c r="B12" s="4" t="s">
        <v>5</v>
      </c>
      <c r="C12" s="24"/>
      <c r="D12" s="24" t="s">
        <v>89</v>
      </c>
      <c r="E12" s="44"/>
    </row>
    <row r="13" spans="2:5" ht="12.75">
      <c r="B13" s="4" t="s">
        <v>6</v>
      </c>
      <c r="C13" s="24"/>
      <c r="D13" s="24" t="s">
        <v>89</v>
      </c>
      <c r="E13" s="44"/>
    </row>
    <row r="14" spans="2:5" ht="12.75">
      <c r="B14" s="4" t="s">
        <v>7</v>
      </c>
      <c r="C14" s="24"/>
      <c r="D14" s="24" t="s">
        <v>89</v>
      </c>
      <c r="E14" s="44"/>
    </row>
    <row r="15" spans="2:5" ht="12.75">
      <c r="B15" s="36" t="s">
        <v>8</v>
      </c>
      <c r="C15" s="22"/>
      <c r="D15" s="24" t="s">
        <v>89</v>
      </c>
      <c r="E15" s="44"/>
    </row>
    <row r="16" spans="2:5" ht="12.75">
      <c r="B16" s="20"/>
      <c r="C16" s="46"/>
      <c r="D16" s="54"/>
      <c r="E16" s="21"/>
    </row>
    <row r="17" spans="2:5" ht="12.75">
      <c r="B17" s="18"/>
      <c r="C17" s="18"/>
      <c r="D17" s="18"/>
      <c r="E17" s="21"/>
    </row>
    <row r="18" spans="2:5" ht="12.75">
      <c r="B18" s="18"/>
      <c r="C18" s="18"/>
      <c r="D18" s="18"/>
      <c r="E18" s="21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E17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3.00390625" style="0" customWidth="1"/>
    <col min="5" max="5" width="22.8515625" style="0" customWidth="1"/>
  </cols>
  <sheetData>
    <row r="2" spans="2:5" ht="73.5" customHeight="1">
      <c r="B2" s="58" t="s">
        <v>17</v>
      </c>
      <c r="C2" s="59"/>
      <c r="D2" s="59"/>
      <c r="E2" s="59"/>
    </row>
    <row r="3" ht="13.5" thickBot="1"/>
    <row r="4" spans="2:5" ht="13.5" thickBot="1">
      <c r="B4" s="2" t="s">
        <v>9</v>
      </c>
      <c r="C4" s="56" t="s">
        <v>18</v>
      </c>
      <c r="D4" s="56"/>
      <c r="E4" s="57"/>
    </row>
    <row r="6" spans="2:5" ht="95.25" customHeight="1">
      <c r="B6" s="3" t="s">
        <v>11</v>
      </c>
      <c r="C6" s="11" t="s">
        <v>110</v>
      </c>
      <c r="D6" s="11" t="s">
        <v>111</v>
      </c>
      <c r="E6" s="11" t="s">
        <v>112</v>
      </c>
    </row>
    <row r="7" spans="2:5" ht="12.75">
      <c r="B7" s="4" t="s">
        <v>0</v>
      </c>
      <c r="C7" s="22">
        <v>39300</v>
      </c>
      <c r="D7" s="24">
        <v>10619.9</v>
      </c>
      <c r="E7" s="22">
        <v>35867.8</v>
      </c>
    </row>
    <row r="8" spans="2:5" ht="12.75">
      <c r="B8" s="4" t="s">
        <v>1</v>
      </c>
      <c r="C8" s="22"/>
      <c r="D8" s="22"/>
      <c r="E8" s="22"/>
    </row>
    <row r="9" spans="2:5" ht="12.75">
      <c r="B9" s="4" t="s">
        <v>2</v>
      </c>
      <c r="C9" s="22"/>
      <c r="D9" s="22"/>
      <c r="E9" s="22"/>
    </row>
    <row r="10" spans="2:5" ht="12.75">
      <c r="B10" s="4" t="s">
        <v>3</v>
      </c>
      <c r="C10" s="22">
        <v>17000</v>
      </c>
      <c r="D10" s="22">
        <v>21946</v>
      </c>
      <c r="E10" s="22">
        <v>1500</v>
      </c>
    </row>
    <row r="11" spans="2:5" ht="12.75">
      <c r="B11" s="4" t="s">
        <v>4</v>
      </c>
      <c r="C11" s="22"/>
      <c r="D11" s="22"/>
      <c r="E11" s="22"/>
    </row>
    <row r="12" spans="2:5" ht="12.75">
      <c r="B12" s="4" t="s">
        <v>5</v>
      </c>
      <c r="C12" s="22"/>
      <c r="D12" s="22"/>
      <c r="E12" s="22"/>
    </row>
    <row r="13" spans="2:5" ht="12.75">
      <c r="B13" s="4" t="s">
        <v>6</v>
      </c>
      <c r="C13" s="22"/>
      <c r="D13" s="22"/>
      <c r="E13" s="22"/>
    </row>
    <row r="14" spans="2:5" ht="12.75">
      <c r="B14" s="4" t="s">
        <v>7</v>
      </c>
      <c r="C14" s="22"/>
      <c r="D14" s="22"/>
      <c r="E14" s="22"/>
    </row>
    <row r="15" spans="2:5" ht="12.75">
      <c r="B15" s="4" t="s">
        <v>8</v>
      </c>
      <c r="C15" s="22"/>
      <c r="D15" s="22"/>
      <c r="E15" s="22"/>
    </row>
    <row r="16" spans="3:5" ht="12.75">
      <c r="C16" s="23"/>
      <c r="D16" s="23"/>
      <c r="E16" s="23"/>
    </row>
    <row r="17" ht="12.75">
      <c r="B17" s="16"/>
    </row>
  </sheetData>
  <sheetProtection/>
  <mergeCells count="2">
    <mergeCell ref="C4:E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E17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7.421875" style="0" customWidth="1"/>
  </cols>
  <sheetData>
    <row r="2" spans="2:5" ht="87" customHeight="1">
      <c r="B2" s="58" t="s">
        <v>19</v>
      </c>
      <c r="C2" s="59"/>
      <c r="D2" s="59"/>
      <c r="E2" s="59"/>
    </row>
    <row r="3" ht="13.5" thickBot="1"/>
    <row r="4" spans="2:5" ht="13.5" thickBot="1">
      <c r="B4" s="2" t="s">
        <v>9</v>
      </c>
      <c r="C4" s="56" t="s">
        <v>20</v>
      </c>
      <c r="D4" s="56"/>
      <c r="E4" s="57"/>
    </row>
    <row r="6" spans="2:5" ht="132.75" customHeight="1">
      <c r="B6" s="3" t="s">
        <v>11</v>
      </c>
      <c r="C6" s="3" t="s">
        <v>21</v>
      </c>
      <c r="D6" s="3" t="s">
        <v>22</v>
      </c>
      <c r="E6" s="3" t="s">
        <v>23</v>
      </c>
    </row>
    <row r="7" spans="2:5" ht="12.75">
      <c r="B7" s="4" t="s">
        <v>0</v>
      </c>
      <c r="C7" s="22">
        <v>2966.4</v>
      </c>
      <c r="D7" s="7">
        <v>152591.2</v>
      </c>
      <c r="E7" s="1">
        <v>12.4</v>
      </c>
    </row>
    <row r="8" spans="2:5" ht="12.75">
      <c r="B8" s="4" t="s">
        <v>1</v>
      </c>
      <c r="C8" s="22"/>
      <c r="D8" s="7">
        <v>12589.6</v>
      </c>
      <c r="E8" s="1">
        <v>185.6</v>
      </c>
    </row>
    <row r="9" spans="2:5" ht="12.75">
      <c r="B9" s="4" t="s">
        <v>2</v>
      </c>
      <c r="C9" s="22"/>
      <c r="D9" s="7">
        <v>10288.6</v>
      </c>
      <c r="E9" s="1">
        <v>185.6</v>
      </c>
    </row>
    <row r="10" spans="2:5" ht="12.75">
      <c r="B10" s="4" t="s">
        <v>3</v>
      </c>
      <c r="C10" s="22">
        <v>440.4</v>
      </c>
      <c r="D10" s="7">
        <v>45366.6</v>
      </c>
      <c r="E10" s="1">
        <v>185.6</v>
      </c>
    </row>
    <row r="11" spans="2:5" ht="12.75">
      <c r="B11" s="4" t="s">
        <v>4</v>
      </c>
      <c r="C11" s="22"/>
      <c r="D11" s="7">
        <v>6689.4</v>
      </c>
      <c r="E11" s="1">
        <v>185.6</v>
      </c>
    </row>
    <row r="12" spans="2:5" ht="12.75">
      <c r="B12" s="4" t="s">
        <v>5</v>
      </c>
      <c r="C12" s="22"/>
      <c r="D12" s="7">
        <v>21731.6</v>
      </c>
      <c r="E12" s="1">
        <v>185.6</v>
      </c>
    </row>
    <row r="13" spans="2:5" ht="12.75">
      <c r="B13" s="4" t="s">
        <v>6</v>
      </c>
      <c r="C13" s="22"/>
      <c r="D13" s="7">
        <v>9719</v>
      </c>
      <c r="E13" s="1">
        <v>185.6</v>
      </c>
    </row>
    <row r="14" spans="2:5" ht="12.75">
      <c r="B14" s="4" t="s">
        <v>7</v>
      </c>
      <c r="C14" s="22"/>
      <c r="D14" s="7">
        <v>9922.1</v>
      </c>
      <c r="E14" s="1">
        <v>185.6</v>
      </c>
    </row>
    <row r="15" spans="2:5" ht="12.75">
      <c r="B15" s="4" t="s">
        <v>8</v>
      </c>
      <c r="C15" s="22"/>
      <c r="D15" s="7">
        <v>16579.8</v>
      </c>
      <c r="E15" s="1">
        <v>185.6</v>
      </c>
    </row>
    <row r="16" spans="3:5" ht="12.75">
      <c r="C16" s="23"/>
      <c r="D16" s="23"/>
      <c r="E16" s="23"/>
    </row>
    <row r="17" ht="12.75">
      <c r="B17" s="16"/>
    </row>
  </sheetData>
  <sheetProtection/>
  <mergeCells count="2">
    <mergeCell ref="C4:E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E18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0.421875" style="0" customWidth="1"/>
    <col min="5" max="5" width="10.8515625" style="0" customWidth="1"/>
  </cols>
  <sheetData>
    <row r="2" spans="2:5" ht="87.75" customHeight="1">
      <c r="B2" s="58" t="s">
        <v>81</v>
      </c>
      <c r="C2" s="59"/>
      <c r="D2" s="59"/>
      <c r="E2" s="59"/>
    </row>
    <row r="3" ht="13.5" thickBot="1"/>
    <row r="4" spans="2:4" ht="13.5" thickBot="1">
      <c r="B4" s="2" t="s">
        <v>9</v>
      </c>
      <c r="C4" s="56" t="s">
        <v>24</v>
      </c>
      <c r="D4" s="56"/>
    </row>
    <row r="6" spans="2:5" ht="132.75" customHeight="1">
      <c r="B6" s="3" t="s">
        <v>11</v>
      </c>
      <c r="C6" s="3" t="s">
        <v>25</v>
      </c>
      <c r="D6" s="3" t="s">
        <v>26</v>
      </c>
      <c r="E6" s="3" t="s">
        <v>10</v>
      </c>
    </row>
    <row r="7" spans="2:5" ht="12.75">
      <c r="B7" s="4" t="s">
        <v>0</v>
      </c>
      <c r="C7" s="24">
        <v>16338.1</v>
      </c>
      <c r="D7" s="24">
        <v>16539</v>
      </c>
      <c r="E7" s="13">
        <f>C7/D7</f>
        <v>0.9878529536247658</v>
      </c>
    </row>
    <row r="8" spans="2:5" ht="12.75">
      <c r="B8" s="4" t="s">
        <v>1</v>
      </c>
      <c r="C8" s="24">
        <v>2913.6</v>
      </c>
      <c r="D8" s="24">
        <v>4014</v>
      </c>
      <c r="E8" s="13">
        <f aca="true" t="shared" si="0" ref="E8:E15">C8/D8</f>
        <v>0.7258594917787743</v>
      </c>
    </row>
    <row r="9" spans="2:5" ht="12.75">
      <c r="B9" s="4" t="s">
        <v>2</v>
      </c>
      <c r="C9" s="24">
        <v>3106.1</v>
      </c>
      <c r="D9" s="24">
        <v>3381</v>
      </c>
      <c r="E9" s="13">
        <f t="shared" si="0"/>
        <v>0.918692694469092</v>
      </c>
    </row>
    <row r="10" spans="2:5" ht="12.75">
      <c r="B10" s="4" t="s">
        <v>3</v>
      </c>
      <c r="C10" s="24">
        <v>4672.2</v>
      </c>
      <c r="D10" s="24">
        <v>4977</v>
      </c>
      <c r="E10" s="13">
        <f t="shared" si="0"/>
        <v>0.9387582881253766</v>
      </c>
    </row>
    <row r="11" spans="2:5" ht="12.75">
      <c r="B11" s="4" t="s">
        <v>4</v>
      </c>
      <c r="C11" s="24">
        <v>2617.1</v>
      </c>
      <c r="D11" s="24">
        <v>3170</v>
      </c>
      <c r="E11" s="13">
        <f t="shared" si="0"/>
        <v>0.825583596214511</v>
      </c>
    </row>
    <row r="12" spans="2:5" ht="12.75">
      <c r="B12" s="4" t="s">
        <v>5</v>
      </c>
      <c r="C12" s="24">
        <v>4394</v>
      </c>
      <c r="D12" s="24">
        <v>4977</v>
      </c>
      <c r="E12" s="13">
        <f t="shared" si="0"/>
        <v>0.882861161342174</v>
      </c>
    </row>
    <row r="13" spans="2:5" ht="12.75">
      <c r="B13" s="4" t="s">
        <v>6</v>
      </c>
      <c r="C13" s="24">
        <v>2969.3</v>
      </c>
      <c r="D13" s="24">
        <v>3381</v>
      </c>
      <c r="E13" s="13">
        <f t="shared" si="0"/>
        <v>0.8782312925170068</v>
      </c>
    </row>
    <row r="14" spans="2:5" ht="12.75">
      <c r="B14" s="4" t="s">
        <v>7</v>
      </c>
      <c r="C14" s="24">
        <v>2775.2</v>
      </c>
      <c r="D14" s="24">
        <v>3381</v>
      </c>
      <c r="E14" s="13">
        <f t="shared" si="0"/>
        <v>0.8208222419402543</v>
      </c>
    </row>
    <row r="15" spans="2:5" ht="12.75">
      <c r="B15" s="4" t="s">
        <v>8</v>
      </c>
      <c r="C15" s="22">
        <v>2817.5</v>
      </c>
      <c r="D15" s="22">
        <v>3592</v>
      </c>
      <c r="E15" s="13">
        <f t="shared" si="0"/>
        <v>0.7843819599109132</v>
      </c>
    </row>
    <row r="16" ht="12.75">
      <c r="C16" s="23"/>
    </row>
    <row r="17" ht="12.75">
      <c r="B17" s="16"/>
    </row>
    <row r="18" ht="12.75">
      <c r="C18" s="28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H29"/>
  <sheetViews>
    <sheetView zoomScalePageLayoutView="0" workbookViewId="0" topLeftCell="A1">
      <selection activeCell="D32" sqref="D32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3.5742187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58.5" customHeight="1">
      <c r="B2" s="58" t="s">
        <v>79</v>
      </c>
      <c r="C2" s="59"/>
      <c r="D2" s="59"/>
      <c r="E2" s="59"/>
      <c r="F2" s="59"/>
      <c r="G2" s="60"/>
    </row>
    <row r="3" ht="13.5" thickBot="1"/>
    <row r="4" spans="2:3" ht="13.5" thickBot="1">
      <c r="B4" s="2" t="s">
        <v>9</v>
      </c>
      <c r="C4" s="5" t="s">
        <v>27</v>
      </c>
    </row>
    <row r="7" spans="2:8" ht="25.5" hidden="1">
      <c r="B7" s="3" t="s">
        <v>11</v>
      </c>
      <c r="C7" s="11">
        <v>202</v>
      </c>
      <c r="D7" s="12" t="s">
        <v>71</v>
      </c>
      <c r="E7" s="11">
        <v>202</v>
      </c>
      <c r="F7" s="11" t="s">
        <v>70</v>
      </c>
      <c r="G7" s="12">
        <v>20203</v>
      </c>
      <c r="H7" s="12" t="s">
        <v>72</v>
      </c>
    </row>
    <row r="8" spans="2:8" ht="12.75" hidden="1">
      <c r="B8" s="4" t="s">
        <v>0</v>
      </c>
      <c r="C8" s="7">
        <v>189157.8</v>
      </c>
      <c r="D8" s="7" t="e">
        <f>(C8-#REF!)/(#REF!-#REF!)</f>
        <v>#REF!</v>
      </c>
      <c r="E8" s="7">
        <v>92887.6</v>
      </c>
      <c r="F8" s="7">
        <v>165636.7</v>
      </c>
      <c r="G8" s="7">
        <v>11.6</v>
      </c>
      <c r="H8" s="7">
        <f>(E8-G8)/(F8-G8)</f>
        <v>0.5607604161446544</v>
      </c>
    </row>
    <row r="9" spans="2:8" ht="12.75" hidden="1">
      <c r="B9" s="4" t="s">
        <v>1</v>
      </c>
      <c r="C9" s="7">
        <v>2691.4</v>
      </c>
      <c r="D9" s="7" t="e">
        <f>(C9-#REF!)/(#REF!-#REF!)</f>
        <v>#REF!</v>
      </c>
      <c r="E9" s="7">
        <v>1285.1</v>
      </c>
      <c r="F9" s="7">
        <v>6499.3</v>
      </c>
      <c r="G9" s="7">
        <v>124.3</v>
      </c>
      <c r="H9" s="7">
        <f aca="true" t="shared" si="0" ref="H9:H16">(E9-G9)/(F9-G9)</f>
        <v>0.1820862745098039</v>
      </c>
    </row>
    <row r="10" spans="2:8" ht="12.75" hidden="1">
      <c r="B10" s="4" t="s">
        <v>2</v>
      </c>
      <c r="C10" s="7">
        <v>1665.5</v>
      </c>
      <c r="D10" s="7" t="e">
        <f>(C10-#REF!)/(#REF!-#REF!)</f>
        <v>#REF!</v>
      </c>
      <c r="E10" s="7">
        <v>378.8</v>
      </c>
      <c r="F10" s="7">
        <v>3710.3</v>
      </c>
      <c r="G10" s="7">
        <v>124.1</v>
      </c>
      <c r="H10" s="7">
        <f t="shared" si="0"/>
        <v>0.07102225196586917</v>
      </c>
    </row>
    <row r="11" spans="2:8" ht="12.75" hidden="1">
      <c r="B11" s="4" t="s">
        <v>3</v>
      </c>
      <c r="C11" s="7">
        <v>4680.6</v>
      </c>
      <c r="D11" s="7" t="e">
        <f>(C11-#REF!)/(#REF!-#REF!)</f>
        <v>#REF!</v>
      </c>
      <c r="E11" s="7">
        <v>19210.5</v>
      </c>
      <c r="F11" s="7">
        <v>28950</v>
      </c>
      <c r="G11" s="7">
        <v>298.9</v>
      </c>
      <c r="H11" s="7">
        <f t="shared" si="0"/>
        <v>0.6600654076108771</v>
      </c>
    </row>
    <row r="12" spans="2:8" ht="12.75" hidden="1">
      <c r="B12" s="4" t="s">
        <v>4</v>
      </c>
      <c r="C12" s="7">
        <v>2302.8</v>
      </c>
      <c r="D12" s="7" t="e">
        <f>(C12-#REF!)/(#REF!-#REF!)</f>
        <v>#REF!</v>
      </c>
      <c r="E12" s="7">
        <v>609.7</v>
      </c>
      <c r="F12" s="7">
        <v>3556.6</v>
      </c>
      <c r="G12" s="7">
        <v>125.7</v>
      </c>
      <c r="H12" s="7">
        <f t="shared" si="0"/>
        <v>0.14107085604360373</v>
      </c>
    </row>
    <row r="13" spans="2:8" ht="12.75" hidden="1">
      <c r="B13" s="4" t="s">
        <v>5</v>
      </c>
      <c r="C13" s="7">
        <v>2604.6</v>
      </c>
      <c r="D13" s="7" t="e">
        <f>(C13-#REF!)/(#REF!-#REF!)</f>
        <v>#REF!</v>
      </c>
      <c r="E13" s="7">
        <v>1710.1</v>
      </c>
      <c r="F13" s="7">
        <v>9775.9</v>
      </c>
      <c r="G13" s="7">
        <v>317.8</v>
      </c>
      <c r="H13" s="7">
        <f t="shared" si="0"/>
        <v>0.1472071557712437</v>
      </c>
    </row>
    <row r="14" spans="2:8" ht="12.75" hidden="1">
      <c r="B14" s="4" t="s">
        <v>6</v>
      </c>
      <c r="C14" s="7">
        <v>940.6</v>
      </c>
      <c r="D14" s="7" t="e">
        <f>(C14-#REF!)/(#REF!-#REF!)</f>
        <v>#REF!</v>
      </c>
      <c r="E14" s="7">
        <v>4253.9</v>
      </c>
      <c r="F14" s="7">
        <v>9126.9</v>
      </c>
      <c r="G14" s="7">
        <v>140.6</v>
      </c>
      <c r="H14" s="7">
        <f t="shared" si="0"/>
        <v>0.45773010026373473</v>
      </c>
    </row>
    <row r="15" spans="2:8" ht="12.75" hidden="1">
      <c r="B15" s="4" t="s">
        <v>7</v>
      </c>
      <c r="C15" s="7">
        <v>946.1</v>
      </c>
      <c r="D15" s="7" t="e">
        <f>(C15-#REF!)/(#REF!-#REF!)</f>
        <v>#REF!</v>
      </c>
      <c r="E15" s="7">
        <v>232.5</v>
      </c>
      <c r="F15" s="7">
        <v>4234.4</v>
      </c>
      <c r="G15" s="7">
        <v>145.3</v>
      </c>
      <c r="H15" s="7">
        <f t="shared" si="0"/>
        <v>0.021324985938226015</v>
      </c>
    </row>
    <row r="16" spans="2:8" ht="12.75" hidden="1">
      <c r="B16" s="4" t="s">
        <v>8</v>
      </c>
      <c r="C16" s="7">
        <v>4934.3</v>
      </c>
      <c r="D16" s="7" t="e">
        <f>(C16-#REF!)/(#REF!-#REF!)</f>
        <v>#REF!</v>
      </c>
      <c r="E16" s="7">
        <v>1682.8</v>
      </c>
      <c r="F16" s="7">
        <v>5453.6</v>
      </c>
      <c r="G16" s="7">
        <v>129.4</v>
      </c>
      <c r="H16" s="7">
        <f t="shared" si="0"/>
        <v>0.29176214266932116</v>
      </c>
    </row>
    <row r="17" spans="3:8" ht="12.75" hidden="1">
      <c r="C17" s="8">
        <f>SUM(C8:C16)</f>
        <v>209923.69999999998</v>
      </c>
      <c r="D17" s="8"/>
      <c r="E17" s="8">
        <f>SUM(E8:E16)</f>
        <v>122251.00000000001</v>
      </c>
      <c r="F17" s="8">
        <f>SUM(F8:F16)</f>
        <v>236943.69999999998</v>
      </c>
      <c r="G17" s="8">
        <f>SUM(G8:G16)</f>
        <v>1417.7</v>
      </c>
      <c r="H17" s="8"/>
    </row>
    <row r="18" ht="12.75" hidden="1"/>
    <row r="19" spans="2:7" ht="51">
      <c r="B19" s="34"/>
      <c r="C19" s="3" t="s">
        <v>82</v>
      </c>
      <c r="D19" s="3" t="s">
        <v>83</v>
      </c>
      <c r="E19" s="34" t="s">
        <v>10</v>
      </c>
      <c r="F19" s="34"/>
      <c r="G19" s="34"/>
    </row>
    <row r="20" spans="2:7" ht="12.75">
      <c r="B20" s="4" t="s">
        <v>0</v>
      </c>
      <c r="C20" s="22">
        <v>3044.1</v>
      </c>
      <c r="D20" s="22">
        <v>93673.5</v>
      </c>
      <c r="E20" s="7">
        <f>C20/D20*100</f>
        <v>3.2496917484667485</v>
      </c>
      <c r="F20" s="1"/>
      <c r="G20" s="1"/>
    </row>
    <row r="21" spans="2:7" ht="12.75">
      <c r="B21" s="4" t="s">
        <v>1</v>
      </c>
      <c r="C21" s="22">
        <v>581.1</v>
      </c>
      <c r="D21" s="22">
        <v>8912.3</v>
      </c>
      <c r="E21" s="7">
        <f aca="true" t="shared" si="1" ref="E21:E28">C21/D21*100</f>
        <v>6.520202416884531</v>
      </c>
      <c r="F21" s="1"/>
      <c r="G21" s="1"/>
    </row>
    <row r="22" spans="2:7" ht="12.75">
      <c r="B22" s="4" t="s">
        <v>2</v>
      </c>
      <c r="C22" s="22">
        <v>2462.6</v>
      </c>
      <c r="D22" s="22">
        <v>5032.4</v>
      </c>
      <c r="E22" s="7">
        <f t="shared" si="1"/>
        <v>48.934901836102064</v>
      </c>
      <c r="F22" s="1"/>
      <c r="G22" s="1"/>
    </row>
    <row r="23" spans="2:7" ht="12.75">
      <c r="B23" s="4" t="s">
        <v>3</v>
      </c>
      <c r="C23" s="22">
        <v>404</v>
      </c>
      <c r="D23" s="22">
        <v>17673.8</v>
      </c>
      <c r="E23" s="7">
        <f t="shared" si="1"/>
        <v>2.2858694791159797</v>
      </c>
      <c r="F23" s="1"/>
      <c r="G23" s="1"/>
    </row>
    <row r="24" spans="2:7" ht="12.75">
      <c r="B24" s="4" t="s">
        <v>4</v>
      </c>
      <c r="C24" s="22">
        <v>1738.3</v>
      </c>
      <c r="D24" s="22">
        <v>4247.7</v>
      </c>
      <c r="E24" s="7">
        <f t="shared" si="1"/>
        <v>40.923323210207876</v>
      </c>
      <c r="F24" s="1"/>
      <c r="G24" s="1"/>
    </row>
    <row r="25" spans="2:7" ht="12.75">
      <c r="B25" s="4" t="s">
        <v>5</v>
      </c>
      <c r="C25" s="22">
        <v>1341.3</v>
      </c>
      <c r="D25" s="22">
        <v>14302.7</v>
      </c>
      <c r="E25" s="7">
        <f t="shared" si="1"/>
        <v>9.37794961790431</v>
      </c>
      <c r="F25" s="1"/>
      <c r="G25" s="1"/>
    </row>
    <row r="26" spans="2:7" ht="12.75">
      <c r="B26" s="4" t="s">
        <v>6</v>
      </c>
      <c r="C26" s="22">
        <v>1807.1</v>
      </c>
      <c r="D26" s="22">
        <v>7019.5</v>
      </c>
      <c r="E26" s="7">
        <f t="shared" si="1"/>
        <v>25.743998860317685</v>
      </c>
      <c r="F26" s="1"/>
      <c r="G26" s="1"/>
    </row>
    <row r="27" spans="2:7" ht="12.75">
      <c r="B27" s="4" t="s">
        <v>7</v>
      </c>
      <c r="C27" s="22">
        <v>1217.6</v>
      </c>
      <c r="D27" s="22">
        <v>6737.5</v>
      </c>
      <c r="E27" s="7">
        <f t="shared" si="1"/>
        <v>18.07198515769944</v>
      </c>
      <c r="F27" s="1"/>
      <c r="G27" s="1"/>
    </row>
    <row r="28" spans="2:7" ht="12.75">
      <c r="B28" s="4" t="s">
        <v>8</v>
      </c>
      <c r="C28" s="22">
        <v>3330.7</v>
      </c>
      <c r="D28" s="22">
        <v>6547.5</v>
      </c>
      <c r="E28" s="7">
        <f t="shared" si="1"/>
        <v>50.86979763268423</v>
      </c>
      <c r="F28" s="1"/>
      <c r="G28" s="1"/>
    </row>
    <row r="29" spans="3:4" s="16" customFormat="1" ht="12.75">
      <c r="C29" s="52"/>
      <c r="D29" s="52"/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E18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5" width="21.421875" style="0" customWidth="1"/>
  </cols>
  <sheetData>
    <row r="2" spans="2:5" ht="34.5" customHeight="1">
      <c r="B2" s="58" t="s">
        <v>28</v>
      </c>
      <c r="C2" s="59"/>
      <c r="D2" s="59"/>
      <c r="E2" s="59"/>
    </row>
    <row r="3" ht="13.5" thickBot="1"/>
    <row r="4" spans="2:5" ht="13.5" thickBot="1">
      <c r="B4" s="2" t="s">
        <v>9</v>
      </c>
      <c r="C4" s="56" t="s">
        <v>29</v>
      </c>
      <c r="D4" s="56"/>
      <c r="E4" s="6"/>
    </row>
    <row r="6" spans="2:5" ht="119.25" customHeight="1">
      <c r="B6" s="3" t="s">
        <v>11</v>
      </c>
      <c r="C6" s="3" t="s">
        <v>30</v>
      </c>
      <c r="D6" s="3" t="s">
        <v>31</v>
      </c>
      <c r="E6" s="3" t="s">
        <v>32</v>
      </c>
    </row>
    <row r="7" spans="2:5" ht="12.75">
      <c r="B7" s="4" t="s">
        <v>0</v>
      </c>
      <c r="C7" s="1">
        <v>0</v>
      </c>
      <c r="D7" s="7">
        <v>152591.2</v>
      </c>
      <c r="E7" s="1">
        <v>12.4</v>
      </c>
    </row>
    <row r="8" spans="2:5" ht="12.75">
      <c r="B8" s="4" t="s">
        <v>1</v>
      </c>
      <c r="C8" s="1">
        <v>0</v>
      </c>
      <c r="D8" s="7">
        <v>12589.6</v>
      </c>
      <c r="E8" s="1">
        <v>185.6</v>
      </c>
    </row>
    <row r="9" spans="2:5" ht="12.75">
      <c r="B9" s="4" t="s">
        <v>2</v>
      </c>
      <c r="C9" s="1">
        <v>0</v>
      </c>
      <c r="D9" s="7">
        <v>10288.6</v>
      </c>
      <c r="E9" s="1">
        <v>185.6</v>
      </c>
    </row>
    <row r="10" spans="2:5" ht="12.75">
      <c r="B10" s="4" t="s">
        <v>3</v>
      </c>
      <c r="C10" s="1">
        <v>0</v>
      </c>
      <c r="D10" s="7">
        <v>45366.6</v>
      </c>
      <c r="E10" s="1">
        <v>185.6</v>
      </c>
    </row>
    <row r="11" spans="2:5" ht="12.75">
      <c r="B11" s="4" t="s">
        <v>4</v>
      </c>
      <c r="C11" s="1">
        <v>0</v>
      </c>
      <c r="D11" s="7">
        <v>6689.4</v>
      </c>
      <c r="E11" s="1">
        <v>185.6</v>
      </c>
    </row>
    <row r="12" spans="2:5" ht="12.75">
      <c r="B12" s="4" t="s">
        <v>5</v>
      </c>
      <c r="C12" s="1">
        <v>0</v>
      </c>
      <c r="D12" s="7">
        <v>21731.6</v>
      </c>
      <c r="E12" s="1">
        <v>185.6</v>
      </c>
    </row>
    <row r="13" spans="2:5" ht="12.75">
      <c r="B13" s="4" t="s">
        <v>6</v>
      </c>
      <c r="C13" s="1">
        <v>0</v>
      </c>
      <c r="D13" s="7">
        <v>9719</v>
      </c>
      <c r="E13" s="1">
        <v>185.6</v>
      </c>
    </row>
    <row r="14" spans="2:5" ht="12.75">
      <c r="B14" s="4" t="s">
        <v>7</v>
      </c>
      <c r="C14" s="1">
        <v>0</v>
      </c>
      <c r="D14" s="7">
        <v>9922.1</v>
      </c>
      <c r="E14" s="1">
        <v>185.6</v>
      </c>
    </row>
    <row r="15" spans="2:5" ht="12.75">
      <c r="B15" s="4" t="s">
        <v>8</v>
      </c>
      <c r="C15" s="1">
        <v>0</v>
      </c>
      <c r="D15" s="7">
        <v>16579.8</v>
      </c>
      <c r="E15" s="1">
        <v>185.6</v>
      </c>
    </row>
    <row r="16" spans="4:5" ht="12.75">
      <c r="D16" s="23">
        <f>SUM(D7:D15)</f>
        <v>285477.9</v>
      </c>
      <c r="E16" s="23">
        <f>SUM(E7:E15)</f>
        <v>1497.1999999999998</v>
      </c>
    </row>
    <row r="18" ht="12.75">
      <c r="B18" s="16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F17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21.421875" style="0" customWidth="1"/>
    <col min="5" max="5" width="23.421875" style="0" customWidth="1"/>
    <col min="6" max="6" width="21.421875" style="0" customWidth="1"/>
  </cols>
  <sheetData>
    <row r="2" spans="2:6" ht="34.5" customHeight="1">
      <c r="B2" s="58" t="s">
        <v>33</v>
      </c>
      <c r="C2" s="59"/>
      <c r="D2" s="59"/>
      <c r="E2" s="59"/>
      <c r="F2" s="59"/>
    </row>
    <row r="3" ht="13.5" thickBot="1"/>
    <row r="4" spans="2:6" ht="13.5" thickBot="1">
      <c r="B4" s="2" t="s">
        <v>9</v>
      </c>
      <c r="C4" s="56" t="s">
        <v>34</v>
      </c>
      <c r="D4" s="56"/>
      <c r="E4" s="6"/>
      <c r="F4" s="6"/>
    </row>
    <row r="6" spans="2:6" ht="81" customHeight="1">
      <c r="B6" s="3" t="s">
        <v>11</v>
      </c>
      <c r="C6" s="3" t="s">
        <v>35</v>
      </c>
      <c r="D6" s="3" t="s">
        <v>36</v>
      </c>
      <c r="E6" s="3" t="s">
        <v>37</v>
      </c>
      <c r="F6" s="3" t="s">
        <v>38</v>
      </c>
    </row>
    <row r="7" spans="2:6" ht="12.75">
      <c r="B7" s="4" t="s">
        <v>0</v>
      </c>
      <c r="C7" s="7">
        <v>126.4</v>
      </c>
      <c r="D7" s="7">
        <v>152591.2</v>
      </c>
      <c r="E7" s="7">
        <v>31.6</v>
      </c>
      <c r="F7" s="7">
        <v>168751.9</v>
      </c>
    </row>
    <row r="8" spans="2:6" ht="12.75">
      <c r="B8" s="4" t="s">
        <v>1</v>
      </c>
      <c r="C8" s="7">
        <v>19.1</v>
      </c>
      <c r="D8" s="7">
        <v>12589.6</v>
      </c>
      <c r="E8" s="7">
        <v>21.7</v>
      </c>
      <c r="F8" s="7">
        <v>9564.1</v>
      </c>
    </row>
    <row r="9" spans="2:6" ht="12.75">
      <c r="B9" s="4" t="s">
        <v>2</v>
      </c>
      <c r="C9" s="7">
        <v>33.5</v>
      </c>
      <c r="D9" s="7">
        <v>10288.6</v>
      </c>
      <c r="E9" s="7">
        <v>113.4</v>
      </c>
      <c r="F9" s="7">
        <v>9684.4</v>
      </c>
    </row>
    <row r="10" spans="2:6" ht="12.75">
      <c r="B10" s="4" t="s">
        <v>3</v>
      </c>
      <c r="C10" s="7">
        <v>126.1</v>
      </c>
      <c r="D10" s="7">
        <v>45366.6</v>
      </c>
      <c r="E10" s="7">
        <v>87.8</v>
      </c>
      <c r="F10" s="7">
        <v>25518.7</v>
      </c>
    </row>
    <row r="11" spans="2:6" ht="12.75">
      <c r="B11" s="4" t="s">
        <v>4</v>
      </c>
      <c r="C11" s="7">
        <v>15.9</v>
      </c>
      <c r="D11" s="7">
        <v>6689.4</v>
      </c>
      <c r="E11" s="7">
        <v>85.3</v>
      </c>
      <c r="F11" s="7">
        <v>9791.3</v>
      </c>
    </row>
    <row r="12" spans="2:6" ht="12.75">
      <c r="B12" s="4" t="s">
        <v>5</v>
      </c>
      <c r="C12" s="7">
        <v>69.9</v>
      </c>
      <c r="D12" s="7">
        <v>21731.6</v>
      </c>
      <c r="E12" s="7">
        <v>120.9</v>
      </c>
      <c r="F12" s="7">
        <v>22072.8</v>
      </c>
    </row>
    <row r="13" spans="2:6" ht="12.75">
      <c r="B13" s="4" t="s">
        <v>6</v>
      </c>
      <c r="C13" s="7">
        <v>52.1</v>
      </c>
      <c r="D13" s="7">
        <v>9719</v>
      </c>
      <c r="E13" s="7">
        <v>372</v>
      </c>
      <c r="F13" s="7">
        <v>13856.8</v>
      </c>
    </row>
    <row r="14" spans="2:6" ht="12.75">
      <c r="B14" s="4" t="s">
        <v>7</v>
      </c>
      <c r="C14" s="7">
        <v>35.6</v>
      </c>
      <c r="D14" s="7">
        <v>9922.1</v>
      </c>
      <c r="E14" s="7">
        <v>46.7</v>
      </c>
      <c r="F14" s="7">
        <v>14580.7</v>
      </c>
    </row>
    <row r="15" spans="2:6" ht="12.75">
      <c r="B15" s="4" t="s">
        <v>8</v>
      </c>
      <c r="C15" s="7">
        <v>86.8</v>
      </c>
      <c r="D15" s="7">
        <v>16579.8</v>
      </c>
      <c r="E15" s="7">
        <v>41.2</v>
      </c>
      <c r="F15" s="7">
        <v>17330.7</v>
      </c>
    </row>
    <row r="16" spans="3:6" ht="12.75">
      <c r="C16" s="8"/>
      <c r="D16" s="8"/>
      <c r="E16" s="8"/>
      <c r="F16" s="8"/>
    </row>
    <row r="17" ht="12.75">
      <c r="B17" s="16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H29"/>
  <sheetViews>
    <sheetView workbookViewId="0" topLeftCell="E1">
      <selection activeCell="D33" sqref="D33"/>
    </sheetView>
  </sheetViews>
  <sheetFormatPr defaultColWidth="9.140625" defaultRowHeight="12.75"/>
  <cols>
    <col min="2" max="2" width="20.140625" style="0" bestFit="1" customWidth="1"/>
    <col min="3" max="5" width="25.7109375" style="0" customWidth="1"/>
    <col min="6" max="6" width="28.8515625" style="0" customWidth="1"/>
    <col min="7" max="8" width="26.7109375" style="0" customWidth="1"/>
  </cols>
  <sheetData>
    <row r="2" spans="2:8" ht="15.75">
      <c r="B2" s="58" t="s">
        <v>93</v>
      </c>
      <c r="C2" s="59"/>
      <c r="D2" s="59"/>
      <c r="E2" s="59"/>
      <c r="F2" s="59"/>
      <c r="G2" s="59"/>
      <c r="H2" s="59"/>
    </row>
    <row r="3" ht="13.5" thickBot="1"/>
    <row r="4" spans="2:8" ht="13.5" thickBot="1">
      <c r="B4" s="2" t="s">
        <v>9</v>
      </c>
      <c r="C4" s="56" t="s">
        <v>113</v>
      </c>
      <c r="D4" s="56"/>
      <c r="E4" s="56"/>
      <c r="F4" s="56"/>
      <c r="G4" s="6"/>
      <c r="H4" s="6"/>
    </row>
    <row r="6" spans="2:8" ht="158.25" customHeight="1">
      <c r="B6" s="3" t="s">
        <v>11</v>
      </c>
      <c r="C6" s="3" t="s">
        <v>54</v>
      </c>
      <c r="D6" s="3" t="s">
        <v>102</v>
      </c>
      <c r="E6" s="3" t="s">
        <v>103</v>
      </c>
      <c r="F6" s="3" t="s">
        <v>104</v>
      </c>
      <c r="G6" s="3" t="s">
        <v>105</v>
      </c>
      <c r="H6" s="3" t="s">
        <v>106</v>
      </c>
    </row>
    <row r="7" spans="2:8" ht="12.75">
      <c r="B7" s="4" t="s">
        <v>0</v>
      </c>
      <c r="C7" s="26">
        <v>150979.7</v>
      </c>
      <c r="D7" s="26">
        <v>59657.7</v>
      </c>
      <c r="E7" s="26">
        <v>12.4</v>
      </c>
      <c r="F7" s="26">
        <v>160405.6</v>
      </c>
      <c r="G7" s="26">
        <v>65312.7</v>
      </c>
      <c r="H7" s="26">
        <v>13</v>
      </c>
    </row>
    <row r="8" spans="2:8" ht="12.75">
      <c r="B8" s="4" t="s">
        <v>1</v>
      </c>
      <c r="C8" s="26">
        <v>13090.8</v>
      </c>
      <c r="D8" s="26">
        <v>4217.3</v>
      </c>
      <c r="E8" s="26">
        <v>185.6</v>
      </c>
      <c r="F8" s="26">
        <v>10059</v>
      </c>
      <c r="G8" s="26">
        <v>2452.8</v>
      </c>
      <c r="H8" s="26">
        <v>199.2</v>
      </c>
    </row>
    <row r="9" spans="2:8" ht="12.75">
      <c r="B9" s="4" t="s">
        <v>2</v>
      </c>
      <c r="C9" s="26">
        <v>9006.9</v>
      </c>
      <c r="D9" s="26">
        <v>4529.7</v>
      </c>
      <c r="E9" s="26">
        <v>185.6</v>
      </c>
      <c r="F9" s="26">
        <v>10896.4</v>
      </c>
      <c r="G9" s="26">
        <v>5008.9</v>
      </c>
      <c r="H9" s="26">
        <v>199.2</v>
      </c>
    </row>
    <row r="10" spans="2:8" ht="12.75">
      <c r="B10" s="4" t="s">
        <v>3</v>
      </c>
      <c r="C10" s="26">
        <v>27724.8</v>
      </c>
      <c r="D10" s="26">
        <v>11205.4</v>
      </c>
      <c r="E10" s="26">
        <v>185.6</v>
      </c>
      <c r="F10" s="26">
        <v>30006.2</v>
      </c>
      <c r="G10" s="26">
        <v>12810.8</v>
      </c>
      <c r="H10" s="26">
        <v>394.5</v>
      </c>
    </row>
    <row r="11" spans="2:8" ht="12.75">
      <c r="B11" s="4" t="s">
        <v>4</v>
      </c>
      <c r="C11" s="26">
        <v>6083.3</v>
      </c>
      <c r="D11" s="26">
        <v>2214</v>
      </c>
      <c r="E11" s="26">
        <v>185.6</v>
      </c>
      <c r="F11" s="26">
        <v>10759</v>
      </c>
      <c r="G11" s="26">
        <v>5142.8</v>
      </c>
      <c r="H11" s="26">
        <v>199.2</v>
      </c>
    </row>
    <row r="12" spans="2:8" ht="12.75">
      <c r="B12" s="4" t="s">
        <v>5</v>
      </c>
      <c r="C12" s="26">
        <v>21744.3</v>
      </c>
      <c r="D12" s="26">
        <v>7790.3</v>
      </c>
      <c r="E12" s="26">
        <v>185.6</v>
      </c>
      <c r="F12" s="26">
        <v>23167.3</v>
      </c>
      <c r="G12" s="26">
        <v>8935.8</v>
      </c>
      <c r="H12" s="26">
        <v>394.5</v>
      </c>
    </row>
    <row r="13" spans="2:8" ht="12.75">
      <c r="B13" s="4" t="s">
        <v>6</v>
      </c>
      <c r="C13" s="26">
        <v>9274.2</v>
      </c>
      <c r="D13" s="26">
        <v>2955.8</v>
      </c>
      <c r="E13" s="26">
        <v>185.6</v>
      </c>
      <c r="F13" s="26">
        <v>15323</v>
      </c>
      <c r="G13" s="26">
        <v>8044.3</v>
      </c>
      <c r="H13" s="26">
        <v>199.2</v>
      </c>
    </row>
    <row r="14" spans="2:8" ht="12.75">
      <c r="B14" s="4" t="s">
        <v>7</v>
      </c>
      <c r="C14" s="24">
        <v>9331.2</v>
      </c>
      <c r="D14" s="26">
        <v>3161.5</v>
      </c>
      <c r="E14" s="26">
        <v>185.6</v>
      </c>
      <c r="F14" s="24">
        <v>13962.3</v>
      </c>
      <c r="G14" s="26">
        <v>8274</v>
      </c>
      <c r="H14" s="26">
        <v>199.2</v>
      </c>
    </row>
    <row r="15" spans="2:8" ht="12.75">
      <c r="B15" s="4" t="s">
        <v>8</v>
      </c>
      <c r="C15" s="24">
        <v>16382.5</v>
      </c>
      <c r="D15" s="26">
        <v>9294.8</v>
      </c>
      <c r="E15" s="26">
        <v>185.6</v>
      </c>
      <c r="F15" s="24">
        <v>18204.7</v>
      </c>
      <c r="G15" s="26">
        <v>10862.1</v>
      </c>
      <c r="H15" s="26">
        <v>199.2</v>
      </c>
    </row>
    <row r="16" spans="3:8" ht="12.75">
      <c r="C16" s="23"/>
      <c r="D16" s="23"/>
      <c r="E16" s="23"/>
      <c r="F16" s="23"/>
      <c r="G16" s="23"/>
      <c r="H16" s="23"/>
    </row>
    <row r="17" spans="7:8" ht="12.75">
      <c r="G17" s="21"/>
      <c r="H17" s="21"/>
    </row>
    <row r="18" ht="12.75" hidden="1"/>
    <row r="19" spans="2:8" ht="89.25" hidden="1">
      <c r="B19" s="3" t="s">
        <v>11</v>
      </c>
      <c r="C19" s="3" t="s">
        <v>84</v>
      </c>
      <c r="D19" s="3" t="s">
        <v>85</v>
      </c>
      <c r="E19" s="3"/>
      <c r="F19" s="3" t="s">
        <v>86</v>
      </c>
      <c r="G19" s="3" t="s">
        <v>69</v>
      </c>
      <c r="H19" s="40"/>
    </row>
    <row r="20" spans="2:8" ht="12.75" hidden="1">
      <c r="B20" s="4" t="s">
        <v>0</v>
      </c>
      <c r="C20" s="1">
        <v>13</v>
      </c>
      <c r="D20" s="26">
        <f>262.3</f>
        <v>262.3</v>
      </c>
      <c r="E20" s="26"/>
      <c r="F20" s="22">
        <v>2357.3</v>
      </c>
      <c r="G20" s="7">
        <f aca="true" t="shared" si="0" ref="G20:G28">C20+D20+F20</f>
        <v>2632.6000000000004</v>
      </c>
      <c r="H20" s="41"/>
    </row>
    <row r="21" spans="2:8" ht="12.75" hidden="1">
      <c r="B21" s="4" t="s">
        <v>1</v>
      </c>
      <c r="C21" s="1">
        <v>199.2</v>
      </c>
      <c r="D21" s="26">
        <v>39.4</v>
      </c>
      <c r="E21" s="26"/>
      <c r="F21" s="22">
        <v>1.3</v>
      </c>
      <c r="G21" s="7">
        <f t="shared" si="0"/>
        <v>239.9</v>
      </c>
      <c r="H21" s="41"/>
    </row>
    <row r="22" spans="2:8" ht="12.75" hidden="1">
      <c r="B22" s="4" t="s">
        <v>2</v>
      </c>
      <c r="C22" s="1">
        <v>199.2</v>
      </c>
      <c r="D22" s="26">
        <v>39.4</v>
      </c>
      <c r="E22" s="26"/>
      <c r="F22" s="22"/>
      <c r="G22" s="7">
        <f t="shared" si="0"/>
        <v>238.6</v>
      </c>
      <c r="H22" s="41"/>
    </row>
    <row r="23" spans="2:8" ht="12.75" hidden="1">
      <c r="B23" s="4" t="s">
        <v>3</v>
      </c>
      <c r="C23" s="1">
        <v>394.5</v>
      </c>
      <c r="D23" s="26">
        <v>39.4</v>
      </c>
      <c r="E23" s="26"/>
      <c r="F23" s="22">
        <v>105.6</v>
      </c>
      <c r="G23" s="7">
        <f t="shared" si="0"/>
        <v>539.5</v>
      </c>
      <c r="H23" s="41"/>
    </row>
    <row r="24" spans="2:8" ht="12.75" hidden="1">
      <c r="B24" s="4" t="s">
        <v>4</v>
      </c>
      <c r="C24" s="1">
        <v>199.2</v>
      </c>
      <c r="D24" s="26">
        <v>39.4</v>
      </c>
      <c r="E24" s="26"/>
      <c r="F24" s="22">
        <v>18.6</v>
      </c>
      <c r="G24" s="7">
        <f t="shared" si="0"/>
        <v>257.2</v>
      </c>
      <c r="H24" s="41"/>
    </row>
    <row r="25" spans="2:8" ht="12.75" hidden="1">
      <c r="B25" s="4" t="s">
        <v>5</v>
      </c>
      <c r="C25" s="1">
        <v>394.5</v>
      </c>
      <c r="D25" s="26">
        <v>39.4</v>
      </c>
      <c r="E25" s="26"/>
      <c r="F25" s="22"/>
      <c r="G25" s="7">
        <f t="shared" si="0"/>
        <v>433.9</v>
      </c>
      <c r="H25" s="41"/>
    </row>
    <row r="26" spans="2:8" ht="12.75" hidden="1">
      <c r="B26" s="4" t="s">
        <v>6</v>
      </c>
      <c r="C26" s="1">
        <v>199.2</v>
      </c>
      <c r="D26" s="26">
        <v>39.4</v>
      </c>
      <c r="E26" s="26"/>
      <c r="F26" s="22"/>
      <c r="G26" s="7">
        <f t="shared" si="0"/>
        <v>238.6</v>
      </c>
      <c r="H26" s="41"/>
    </row>
    <row r="27" spans="2:8" ht="12.75" hidden="1">
      <c r="B27" s="4" t="s">
        <v>7</v>
      </c>
      <c r="C27" s="1">
        <v>199.2</v>
      </c>
      <c r="D27" s="26">
        <v>39.4</v>
      </c>
      <c r="E27" s="26"/>
      <c r="F27" s="22"/>
      <c r="G27" s="7">
        <f t="shared" si="0"/>
        <v>238.6</v>
      </c>
      <c r="H27" s="41"/>
    </row>
    <row r="28" spans="2:8" ht="12.75" hidden="1">
      <c r="B28" s="4" t="s">
        <v>8</v>
      </c>
      <c r="C28" s="1">
        <v>199.2</v>
      </c>
      <c r="D28" s="26">
        <v>39.4</v>
      </c>
      <c r="E28" s="26"/>
      <c r="F28" s="22"/>
      <c r="G28" s="7">
        <f t="shared" si="0"/>
        <v>238.6</v>
      </c>
      <c r="H28" s="41"/>
    </row>
    <row r="29" spans="7:8" ht="12.75" hidden="1">
      <c r="G29" s="8">
        <f>SUM(G20:G28)</f>
        <v>5057.500000000001</v>
      </c>
      <c r="H29" s="8"/>
    </row>
    <row r="30" ht="12.75" hidden="1"/>
    <row r="31" ht="12.75" hidden="1"/>
  </sheetData>
  <sheetProtection/>
  <mergeCells count="2">
    <mergeCell ref="C4:F4"/>
    <mergeCell ref="B2:H2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</cp:lastModifiedBy>
  <cp:lastPrinted>2016-07-20T14:29:50Z</cp:lastPrinted>
  <dcterms:created xsi:type="dcterms:W3CDTF">1996-10-08T23:32:33Z</dcterms:created>
  <dcterms:modified xsi:type="dcterms:W3CDTF">2016-07-27T09:58:24Z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